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lyL\Desktop\"/>
    </mc:Choice>
  </mc:AlternateContent>
  <bookViews>
    <workbookView xWindow="0" yWindow="0" windowWidth="28800" windowHeight="12345"/>
  </bookViews>
  <sheets>
    <sheet name="Rekapitulace stavby" sheetId="1" r:id="rId1"/>
    <sheet name="SO.01 - Oprava vnějšího p..." sheetId="2" r:id="rId2"/>
    <sheet name="SO.02 - Oprava střechy" sheetId="3" r:id="rId3"/>
    <sheet name="SO.03 - Oprava dopravní k..." sheetId="4" r:id="rId4"/>
    <sheet name="SO.04 - Oprava elektroins..." sheetId="5" r:id="rId5"/>
    <sheet name="SO.05 - Oprava zpevněných..." sheetId="6" r:id="rId6"/>
    <sheet name="SO.06 - VRN" sheetId="7" r:id="rId7"/>
  </sheets>
  <definedNames>
    <definedName name="_xlnm._FilterDatabase" localSheetId="1" hidden="1">'SO.01 - Oprava vnějšího p...'!$C$132:$K$474</definedName>
    <definedName name="_xlnm._FilterDatabase" localSheetId="2" hidden="1">'SO.02 - Oprava střechy'!$C$129:$K$332</definedName>
    <definedName name="_xlnm._FilterDatabase" localSheetId="3" hidden="1">'SO.03 - Oprava dopravní k...'!$C$141:$K$616</definedName>
    <definedName name="_xlnm._FilterDatabase" localSheetId="4" hidden="1">'SO.04 - Oprava elektroins...'!$C$121:$K$228</definedName>
    <definedName name="_xlnm._FilterDatabase" localSheetId="5" hidden="1">'SO.05 - Oprava zpevněných...'!$C$130:$K$257</definedName>
    <definedName name="_xlnm._FilterDatabase" localSheetId="6" hidden="1">'SO.06 - VRN'!$C$120:$K$134</definedName>
    <definedName name="_xlnm.Print_Titles" localSheetId="0">'Rekapitulace stavby'!$92:$92</definedName>
    <definedName name="_xlnm.Print_Titles" localSheetId="1">'SO.01 - Oprava vnějšího p...'!$132:$132</definedName>
    <definedName name="_xlnm.Print_Titles" localSheetId="2">'SO.02 - Oprava střechy'!$129:$129</definedName>
    <definedName name="_xlnm.Print_Titles" localSheetId="3">'SO.03 - Oprava dopravní k...'!$141:$141</definedName>
    <definedName name="_xlnm.Print_Titles" localSheetId="4">'SO.04 - Oprava elektroins...'!$121:$121</definedName>
    <definedName name="_xlnm.Print_Titles" localSheetId="5">'SO.05 - Oprava zpevněných...'!$130:$130</definedName>
    <definedName name="_xlnm.Print_Titles" localSheetId="6">'SO.06 - VRN'!$120:$120</definedName>
    <definedName name="_xlnm.Print_Area" localSheetId="0">'Rekapitulace stavby'!$D$4:$AO$76,'Rekapitulace stavby'!$C$82:$AQ$101</definedName>
    <definedName name="_xlnm.Print_Area" localSheetId="1">'SO.01 - Oprava vnějšího p...'!$C$4:$J$76,'SO.01 - Oprava vnějšího p...'!$C$82:$J$114,'SO.01 - Oprava vnějšího p...'!$C$120:$J$474</definedName>
    <definedName name="_xlnm.Print_Area" localSheetId="2">'SO.02 - Oprava střechy'!$C$4:$J$76,'SO.02 - Oprava střechy'!$C$82:$J$111,'SO.02 - Oprava střechy'!$C$117:$J$332</definedName>
    <definedName name="_xlnm.Print_Area" localSheetId="3">'SO.03 - Oprava dopravní k...'!$C$4:$J$76,'SO.03 - Oprava dopravní k...'!$C$82:$J$123,'SO.03 - Oprava dopravní k...'!$C$129:$J$616</definedName>
    <definedName name="_xlnm.Print_Area" localSheetId="4">'SO.04 - Oprava elektroins...'!$C$4:$J$76,'SO.04 - Oprava elektroins...'!$C$82:$J$103,'SO.04 - Oprava elektroins...'!$C$109:$J$228</definedName>
    <definedName name="_xlnm.Print_Area" localSheetId="5">'SO.05 - Oprava zpevněných...'!$C$4:$J$76,'SO.05 - Oprava zpevněných...'!$C$82:$J$112,'SO.05 - Oprava zpevněných...'!$C$118:$J$257</definedName>
    <definedName name="_xlnm.Print_Area" localSheetId="6">'SO.06 - VRN'!$C$4:$J$76,'SO.06 - VRN'!$C$82:$J$102,'SO.06 - VRN'!$C$108:$J$134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100" i="1"/>
  <c r="J35" i="7"/>
  <c r="AX100" i="1" s="1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T130" i="7" s="1"/>
  <c r="R131" i="7"/>
  <c r="R130" i="7"/>
  <c r="P131" i="7"/>
  <c r="P130" i="7" s="1"/>
  <c r="BI128" i="7"/>
  <c r="BH128" i="7"/>
  <c r="BG128" i="7"/>
  <c r="BF128" i="7"/>
  <c r="T128" i="7"/>
  <c r="T127" i="7"/>
  <c r="R128" i="7"/>
  <c r="R127" i="7" s="1"/>
  <c r="P128" i="7"/>
  <c r="P127" i="7"/>
  <c r="BI126" i="7"/>
  <c r="BH126" i="7"/>
  <c r="BG126" i="7"/>
  <c r="BF126" i="7"/>
  <c r="T126" i="7"/>
  <c r="R126" i="7"/>
  <c r="P126" i="7"/>
  <c r="BI124" i="7"/>
  <c r="BH124" i="7"/>
  <c r="BG124" i="7"/>
  <c r="BF124" i="7"/>
  <c r="T124" i="7"/>
  <c r="R124" i="7"/>
  <c r="P124" i="7"/>
  <c r="J118" i="7"/>
  <c r="F117" i="7"/>
  <c r="F115" i="7"/>
  <c r="E113" i="7"/>
  <c r="J92" i="7"/>
  <c r="F91" i="7"/>
  <c r="F89" i="7"/>
  <c r="E87" i="7"/>
  <c r="J21" i="7"/>
  <c r="E21" i="7"/>
  <c r="J117" i="7"/>
  <c r="J20" i="7"/>
  <c r="J18" i="7"/>
  <c r="E18" i="7"/>
  <c r="F118" i="7"/>
  <c r="J17" i="7"/>
  <c r="J12" i="7"/>
  <c r="J115" i="7"/>
  <c r="E7" i="7"/>
  <c r="E111" i="7" s="1"/>
  <c r="J37" i="6"/>
  <c r="J36" i="6"/>
  <c r="AY99" i="1"/>
  <c r="J35" i="6"/>
  <c r="AX99" i="1"/>
  <c r="BI256" i="6"/>
  <c r="BH256" i="6"/>
  <c r="BG256" i="6"/>
  <c r="BF256" i="6"/>
  <c r="T256" i="6"/>
  <c r="R256" i="6"/>
  <c r="P256" i="6"/>
  <c r="BI254" i="6"/>
  <c r="BH254" i="6"/>
  <c r="BG254" i="6"/>
  <c r="BF254" i="6"/>
  <c r="T254" i="6"/>
  <c r="R254" i="6"/>
  <c r="P254" i="6"/>
  <c r="BI253" i="6"/>
  <c r="BH253" i="6"/>
  <c r="BG253" i="6"/>
  <c r="BF253" i="6"/>
  <c r="T253" i="6"/>
  <c r="R253" i="6"/>
  <c r="P253" i="6"/>
  <c r="BI251" i="6"/>
  <c r="BH251" i="6"/>
  <c r="BG251" i="6"/>
  <c r="BF251" i="6"/>
  <c r="T251" i="6"/>
  <c r="R251" i="6"/>
  <c r="P251" i="6"/>
  <c r="BI250" i="6"/>
  <c r="BH250" i="6"/>
  <c r="BG250" i="6"/>
  <c r="BF250" i="6"/>
  <c r="T250" i="6"/>
  <c r="R250" i="6"/>
  <c r="P250" i="6"/>
  <c r="BI248" i="6"/>
  <c r="BH248" i="6"/>
  <c r="BG248" i="6"/>
  <c r="BF248" i="6"/>
  <c r="T248" i="6"/>
  <c r="R248" i="6"/>
  <c r="P248" i="6"/>
  <c r="BI246" i="6"/>
  <c r="BH246" i="6"/>
  <c r="BG246" i="6"/>
  <c r="BF246" i="6"/>
  <c r="T246" i="6"/>
  <c r="R246" i="6"/>
  <c r="P246" i="6"/>
  <c r="BI244" i="6"/>
  <c r="BH244" i="6"/>
  <c r="BG244" i="6"/>
  <c r="BF244" i="6"/>
  <c r="T244" i="6"/>
  <c r="R244" i="6"/>
  <c r="P244" i="6"/>
  <c r="BI241" i="6"/>
  <c r="BH241" i="6"/>
  <c r="BG241" i="6"/>
  <c r="BF241" i="6"/>
  <c r="T241" i="6"/>
  <c r="R241" i="6"/>
  <c r="P241" i="6"/>
  <c r="BI239" i="6"/>
  <c r="BH239" i="6"/>
  <c r="BG239" i="6"/>
  <c r="BF239" i="6"/>
  <c r="T239" i="6"/>
  <c r="R239" i="6"/>
  <c r="P239" i="6"/>
  <c r="BI234" i="6"/>
  <c r="BH234" i="6"/>
  <c r="BG234" i="6"/>
  <c r="BF234" i="6"/>
  <c r="T234" i="6"/>
  <c r="R234" i="6"/>
  <c r="P234" i="6"/>
  <c r="BI230" i="6"/>
  <c r="BH230" i="6"/>
  <c r="BG230" i="6"/>
  <c r="BF230" i="6"/>
  <c r="T230" i="6"/>
  <c r="R230" i="6"/>
  <c r="P230" i="6"/>
  <c r="BI228" i="6"/>
  <c r="BH228" i="6"/>
  <c r="BG228" i="6"/>
  <c r="BF228" i="6"/>
  <c r="T228" i="6"/>
  <c r="R228" i="6"/>
  <c r="P228" i="6"/>
  <c r="BI227" i="6"/>
  <c r="BH227" i="6"/>
  <c r="BG227" i="6"/>
  <c r="BF227" i="6"/>
  <c r="T227" i="6"/>
  <c r="R227" i="6"/>
  <c r="P227" i="6"/>
  <c r="BI225" i="6"/>
  <c r="BH225" i="6"/>
  <c r="BG225" i="6"/>
  <c r="BF225" i="6"/>
  <c r="T225" i="6"/>
  <c r="R225" i="6"/>
  <c r="P225" i="6"/>
  <c r="BI223" i="6"/>
  <c r="BH223" i="6"/>
  <c r="BG223" i="6"/>
  <c r="BF223" i="6"/>
  <c r="T223" i="6"/>
  <c r="T222" i="6" s="1"/>
  <c r="R223" i="6"/>
  <c r="R222" i="6"/>
  <c r="P223" i="6"/>
  <c r="P222" i="6" s="1"/>
  <c r="BI221" i="6"/>
  <c r="BH221" i="6"/>
  <c r="BG221" i="6"/>
  <c r="BF221" i="6"/>
  <c r="T221" i="6"/>
  <c r="R221" i="6"/>
  <c r="P221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1" i="6"/>
  <c r="BH211" i="6"/>
  <c r="BG211" i="6"/>
  <c r="BF211" i="6"/>
  <c r="T211" i="6"/>
  <c r="R211" i="6"/>
  <c r="P211" i="6"/>
  <c r="BI209" i="6"/>
  <c r="BH209" i="6"/>
  <c r="BG209" i="6"/>
  <c r="BF209" i="6"/>
  <c r="T209" i="6"/>
  <c r="R209" i="6"/>
  <c r="P209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5" i="6"/>
  <c r="BH205" i="6"/>
  <c r="BG205" i="6"/>
  <c r="BF205" i="6"/>
  <c r="T205" i="6"/>
  <c r="R205" i="6"/>
  <c r="P205" i="6"/>
  <c r="BI202" i="6"/>
  <c r="BH202" i="6"/>
  <c r="BG202" i="6"/>
  <c r="BF202" i="6"/>
  <c r="T202" i="6"/>
  <c r="R202" i="6"/>
  <c r="P202" i="6"/>
  <c r="BI199" i="6"/>
  <c r="BH199" i="6"/>
  <c r="BG199" i="6"/>
  <c r="BF199" i="6"/>
  <c r="T199" i="6"/>
  <c r="T198" i="6"/>
  <c r="R199" i="6"/>
  <c r="R198" i="6" s="1"/>
  <c r="P199" i="6"/>
  <c r="P198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0" i="6"/>
  <c r="BH190" i="6"/>
  <c r="BG190" i="6"/>
  <c r="BF190" i="6"/>
  <c r="T190" i="6"/>
  <c r="R190" i="6"/>
  <c r="P190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8" i="6"/>
  <c r="BH178" i="6"/>
  <c r="BG178" i="6"/>
  <c r="BF178" i="6"/>
  <c r="T178" i="6"/>
  <c r="R178" i="6"/>
  <c r="P178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J128" i="6"/>
  <c r="F127" i="6"/>
  <c r="F125" i="6"/>
  <c r="E123" i="6"/>
  <c r="J92" i="6"/>
  <c r="F91" i="6"/>
  <c r="F89" i="6"/>
  <c r="E87" i="6"/>
  <c r="J21" i="6"/>
  <c r="E21" i="6"/>
  <c r="J127" i="6" s="1"/>
  <c r="J20" i="6"/>
  <c r="J18" i="6"/>
  <c r="E18" i="6"/>
  <c r="F128" i="6" s="1"/>
  <c r="J17" i="6"/>
  <c r="J12" i="6"/>
  <c r="J125" i="6"/>
  <c r="E7" i="6"/>
  <c r="E121" i="6"/>
  <c r="J37" i="5"/>
  <c r="J36" i="5"/>
  <c r="AY98" i="1" s="1"/>
  <c r="J35" i="5"/>
  <c r="AX98" i="1"/>
  <c r="BI228" i="5"/>
  <c r="BH228" i="5"/>
  <c r="BG228" i="5"/>
  <c r="BF228" i="5"/>
  <c r="T228" i="5"/>
  <c r="R228" i="5"/>
  <c r="P228" i="5"/>
  <c r="BI227" i="5"/>
  <c r="BH227" i="5"/>
  <c r="BG227" i="5"/>
  <c r="BF227" i="5"/>
  <c r="T227" i="5"/>
  <c r="R227" i="5"/>
  <c r="P227" i="5"/>
  <c r="BI226" i="5"/>
  <c r="BH226" i="5"/>
  <c r="BG226" i="5"/>
  <c r="BF226" i="5"/>
  <c r="T226" i="5"/>
  <c r="R226" i="5"/>
  <c r="P226" i="5"/>
  <c r="BI225" i="5"/>
  <c r="BH225" i="5"/>
  <c r="BG225" i="5"/>
  <c r="BF225" i="5"/>
  <c r="T225" i="5"/>
  <c r="R225" i="5"/>
  <c r="P225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21" i="5"/>
  <c r="BH221" i="5"/>
  <c r="BG221" i="5"/>
  <c r="BF221" i="5"/>
  <c r="T221" i="5"/>
  <c r="R221" i="5"/>
  <c r="P221" i="5"/>
  <c r="BI220" i="5"/>
  <c r="BH220" i="5"/>
  <c r="BG220" i="5"/>
  <c r="BF220" i="5"/>
  <c r="T220" i="5"/>
  <c r="R220" i="5"/>
  <c r="P220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2" i="5"/>
  <c r="BH212" i="5"/>
  <c r="BG212" i="5"/>
  <c r="BF212" i="5"/>
  <c r="T212" i="5"/>
  <c r="R212" i="5"/>
  <c r="P212" i="5"/>
  <c r="BI211" i="5"/>
  <c r="BH211" i="5"/>
  <c r="BG211" i="5"/>
  <c r="BF211" i="5"/>
  <c r="T211" i="5"/>
  <c r="R211" i="5"/>
  <c r="P211" i="5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J119" i="5"/>
  <c r="F118" i="5"/>
  <c r="F116" i="5"/>
  <c r="E114" i="5"/>
  <c r="J92" i="5"/>
  <c r="F91" i="5"/>
  <c r="F89" i="5"/>
  <c r="E87" i="5"/>
  <c r="J21" i="5"/>
  <c r="E21" i="5"/>
  <c r="J91" i="5" s="1"/>
  <c r="J20" i="5"/>
  <c r="J18" i="5"/>
  <c r="E18" i="5"/>
  <c r="F119" i="5" s="1"/>
  <c r="J17" i="5"/>
  <c r="J12" i="5"/>
  <c r="J89" i="5" s="1"/>
  <c r="E7" i="5"/>
  <c r="E112" i="5"/>
  <c r="J37" i="4"/>
  <c r="J36" i="4"/>
  <c r="AY97" i="1" s="1"/>
  <c r="J35" i="4"/>
  <c r="AX97" i="1"/>
  <c r="BI615" i="4"/>
  <c r="BH615" i="4"/>
  <c r="BG615" i="4"/>
  <c r="BF615" i="4"/>
  <c r="T615" i="4"/>
  <c r="T614" i="4" s="1"/>
  <c r="R615" i="4"/>
  <c r="R614" i="4"/>
  <c r="P615" i="4"/>
  <c r="P614" i="4" s="1"/>
  <c r="BI612" i="4"/>
  <c r="BH612" i="4"/>
  <c r="BG612" i="4"/>
  <c r="BF612" i="4"/>
  <c r="T612" i="4"/>
  <c r="T611" i="4"/>
  <c r="T610" i="4" s="1"/>
  <c r="R612" i="4"/>
  <c r="R611" i="4"/>
  <c r="R610" i="4"/>
  <c r="P612" i="4"/>
  <c r="P611" i="4" s="1"/>
  <c r="P610" i="4" s="1"/>
  <c r="BI586" i="4"/>
  <c r="BH586" i="4"/>
  <c r="BG586" i="4"/>
  <c r="BF586" i="4"/>
  <c r="T586" i="4"/>
  <c r="R586" i="4"/>
  <c r="P586" i="4"/>
  <c r="BI562" i="4"/>
  <c r="BH562" i="4"/>
  <c r="BG562" i="4"/>
  <c r="BF562" i="4"/>
  <c r="T562" i="4"/>
  <c r="R562" i="4"/>
  <c r="P562" i="4"/>
  <c r="BI561" i="4"/>
  <c r="BH561" i="4"/>
  <c r="BG561" i="4"/>
  <c r="BF561" i="4"/>
  <c r="T561" i="4"/>
  <c r="R561" i="4"/>
  <c r="P561" i="4"/>
  <c r="BI560" i="4"/>
  <c r="BH560" i="4"/>
  <c r="BG560" i="4"/>
  <c r="BF560" i="4"/>
  <c r="T560" i="4"/>
  <c r="R560" i="4"/>
  <c r="P560" i="4"/>
  <c r="BI559" i="4"/>
  <c r="BH559" i="4"/>
  <c r="BG559" i="4"/>
  <c r="BF559" i="4"/>
  <c r="T559" i="4"/>
  <c r="R559" i="4"/>
  <c r="P559" i="4"/>
  <c r="BI557" i="4"/>
  <c r="BH557" i="4"/>
  <c r="BG557" i="4"/>
  <c r="BF557" i="4"/>
  <c r="T557" i="4"/>
  <c r="R557" i="4"/>
  <c r="P557" i="4"/>
  <c r="BI556" i="4"/>
  <c r="BH556" i="4"/>
  <c r="BG556" i="4"/>
  <c r="BF556" i="4"/>
  <c r="T556" i="4"/>
  <c r="R556" i="4"/>
  <c r="P556" i="4"/>
  <c r="BI555" i="4"/>
  <c r="BH555" i="4"/>
  <c r="BG555" i="4"/>
  <c r="BF555" i="4"/>
  <c r="T555" i="4"/>
  <c r="R555" i="4"/>
  <c r="P555" i="4"/>
  <c r="BI553" i="4"/>
  <c r="BH553" i="4"/>
  <c r="BG553" i="4"/>
  <c r="BF553" i="4"/>
  <c r="T553" i="4"/>
  <c r="R553" i="4"/>
  <c r="P553" i="4"/>
  <c r="BI543" i="4"/>
  <c r="BH543" i="4"/>
  <c r="BG543" i="4"/>
  <c r="BF543" i="4"/>
  <c r="T543" i="4"/>
  <c r="R543" i="4"/>
  <c r="P543" i="4"/>
  <c r="BI542" i="4"/>
  <c r="BH542" i="4"/>
  <c r="BG542" i="4"/>
  <c r="BF542" i="4"/>
  <c r="T542" i="4"/>
  <c r="R542" i="4"/>
  <c r="P542" i="4"/>
  <c r="BI540" i="4"/>
  <c r="BH540" i="4"/>
  <c r="BG540" i="4"/>
  <c r="BF540" i="4"/>
  <c r="T540" i="4"/>
  <c r="R540" i="4"/>
  <c r="P540" i="4"/>
  <c r="BI538" i="4"/>
  <c r="BH538" i="4"/>
  <c r="BG538" i="4"/>
  <c r="BF538" i="4"/>
  <c r="T538" i="4"/>
  <c r="R538" i="4"/>
  <c r="P538" i="4"/>
  <c r="BI528" i="4"/>
  <c r="BH528" i="4"/>
  <c r="BG528" i="4"/>
  <c r="BF528" i="4"/>
  <c r="T528" i="4"/>
  <c r="R528" i="4"/>
  <c r="P528" i="4"/>
  <c r="BI527" i="4"/>
  <c r="BH527" i="4"/>
  <c r="BG527" i="4"/>
  <c r="BF527" i="4"/>
  <c r="T527" i="4"/>
  <c r="R527" i="4"/>
  <c r="P527" i="4"/>
  <c r="BI525" i="4"/>
  <c r="BH525" i="4"/>
  <c r="BG525" i="4"/>
  <c r="BF525" i="4"/>
  <c r="T525" i="4"/>
  <c r="R525" i="4"/>
  <c r="P525" i="4"/>
  <c r="BI515" i="4"/>
  <c r="BH515" i="4"/>
  <c r="BG515" i="4"/>
  <c r="BF515" i="4"/>
  <c r="T515" i="4"/>
  <c r="R515" i="4"/>
  <c r="P515" i="4"/>
  <c r="BI513" i="4"/>
  <c r="BH513" i="4"/>
  <c r="BG513" i="4"/>
  <c r="BF513" i="4"/>
  <c r="T513" i="4"/>
  <c r="R513" i="4"/>
  <c r="P513" i="4"/>
  <c r="BI501" i="4"/>
  <c r="BH501" i="4"/>
  <c r="BG501" i="4"/>
  <c r="BF501" i="4"/>
  <c r="T501" i="4"/>
  <c r="R501" i="4"/>
  <c r="P501" i="4"/>
  <c r="BI500" i="4"/>
  <c r="BH500" i="4"/>
  <c r="BG500" i="4"/>
  <c r="BF500" i="4"/>
  <c r="T500" i="4"/>
  <c r="R500" i="4"/>
  <c r="P500" i="4"/>
  <c r="BI498" i="4"/>
  <c r="BH498" i="4"/>
  <c r="BG498" i="4"/>
  <c r="BF498" i="4"/>
  <c r="T498" i="4"/>
  <c r="R498" i="4"/>
  <c r="P498" i="4"/>
  <c r="BI496" i="4"/>
  <c r="BH496" i="4"/>
  <c r="BG496" i="4"/>
  <c r="BF496" i="4"/>
  <c r="T496" i="4"/>
  <c r="R496" i="4"/>
  <c r="P496" i="4"/>
  <c r="BI494" i="4"/>
  <c r="BH494" i="4"/>
  <c r="BG494" i="4"/>
  <c r="BF494" i="4"/>
  <c r="T494" i="4"/>
  <c r="R494" i="4"/>
  <c r="P494" i="4"/>
  <c r="BI488" i="4"/>
  <c r="BH488" i="4"/>
  <c r="BG488" i="4"/>
  <c r="BF488" i="4"/>
  <c r="T488" i="4"/>
  <c r="R488" i="4"/>
  <c r="P488" i="4"/>
  <c r="BI487" i="4"/>
  <c r="BH487" i="4"/>
  <c r="BG487" i="4"/>
  <c r="BF487" i="4"/>
  <c r="T487" i="4"/>
  <c r="R487" i="4"/>
  <c r="P487" i="4"/>
  <c r="BI485" i="4"/>
  <c r="BH485" i="4"/>
  <c r="BG485" i="4"/>
  <c r="BF485" i="4"/>
  <c r="T485" i="4"/>
  <c r="R485" i="4"/>
  <c r="P485" i="4"/>
  <c r="BI469" i="4"/>
  <c r="BH469" i="4"/>
  <c r="BG469" i="4"/>
  <c r="BF469" i="4"/>
  <c r="T469" i="4"/>
  <c r="R469" i="4"/>
  <c r="P469" i="4"/>
  <c r="BI465" i="4"/>
  <c r="BH465" i="4"/>
  <c r="BG465" i="4"/>
  <c r="BF465" i="4"/>
  <c r="T465" i="4"/>
  <c r="R465" i="4"/>
  <c r="P465" i="4"/>
  <c r="BI453" i="4"/>
  <c r="BH453" i="4"/>
  <c r="BG453" i="4"/>
  <c r="BF453" i="4"/>
  <c r="T453" i="4"/>
  <c r="R453" i="4"/>
  <c r="P453" i="4"/>
  <c r="BI452" i="4"/>
  <c r="BH452" i="4"/>
  <c r="BG452" i="4"/>
  <c r="BF452" i="4"/>
  <c r="T452" i="4"/>
  <c r="R452" i="4"/>
  <c r="P452" i="4"/>
  <c r="BI451" i="4"/>
  <c r="BH451" i="4"/>
  <c r="BG451" i="4"/>
  <c r="BF451" i="4"/>
  <c r="T451" i="4"/>
  <c r="R451" i="4"/>
  <c r="P451" i="4"/>
  <c r="BI449" i="4"/>
  <c r="BH449" i="4"/>
  <c r="BG449" i="4"/>
  <c r="BF449" i="4"/>
  <c r="T449" i="4"/>
  <c r="R449" i="4"/>
  <c r="P449" i="4"/>
  <c r="BI448" i="4"/>
  <c r="BH448" i="4"/>
  <c r="BG448" i="4"/>
  <c r="BF448" i="4"/>
  <c r="T448" i="4"/>
  <c r="R448" i="4"/>
  <c r="P448" i="4"/>
  <c r="BI446" i="4"/>
  <c r="BH446" i="4"/>
  <c r="BG446" i="4"/>
  <c r="BF446" i="4"/>
  <c r="T446" i="4"/>
  <c r="R446" i="4"/>
  <c r="P446" i="4"/>
  <c r="BI445" i="4"/>
  <c r="BH445" i="4"/>
  <c r="BG445" i="4"/>
  <c r="BF445" i="4"/>
  <c r="T445" i="4"/>
  <c r="R445" i="4"/>
  <c r="P445" i="4"/>
  <c r="BI443" i="4"/>
  <c r="BH443" i="4"/>
  <c r="BG443" i="4"/>
  <c r="BF443" i="4"/>
  <c r="T443" i="4"/>
  <c r="R443" i="4"/>
  <c r="P443" i="4"/>
  <c r="BI442" i="4"/>
  <c r="BH442" i="4"/>
  <c r="BG442" i="4"/>
  <c r="BF442" i="4"/>
  <c r="T442" i="4"/>
  <c r="R442" i="4"/>
  <c r="P442" i="4"/>
  <c r="BI441" i="4"/>
  <c r="BH441" i="4"/>
  <c r="BG441" i="4"/>
  <c r="BF441" i="4"/>
  <c r="T441" i="4"/>
  <c r="R441" i="4"/>
  <c r="P441" i="4"/>
  <c r="BI440" i="4"/>
  <c r="BH440" i="4"/>
  <c r="BG440" i="4"/>
  <c r="BF440" i="4"/>
  <c r="T440" i="4"/>
  <c r="R440" i="4"/>
  <c r="P440" i="4"/>
  <c r="BI439" i="4"/>
  <c r="BH439" i="4"/>
  <c r="BG439" i="4"/>
  <c r="BF439" i="4"/>
  <c r="T439" i="4"/>
  <c r="R439" i="4"/>
  <c r="P439" i="4"/>
  <c r="BI438" i="4"/>
  <c r="BH438" i="4"/>
  <c r="BG438" i="4"/>
  <c r="BF438" i="4"/>
  <c r="T438" i="4"/>
  <c r="R438" i="4"/>
  <c r="P438" i="4"/>
  <c r="BI437" i="4"/>
  <c r="BH437" i="4"/>
  <c r="BG437" i="4"/>
  <c r="BF437" i="4"/>
  <c r="T437" i="4"/>
  <c r="R437" i="4"/>
  <c r="P437" i="4"/>
  <c r="BI436" i="4"/>
  <c r="BH436" i="4"/>
  <c r="BG436" i="4"/>
  <c r="BF436" i="4"/>
  <c r="T436" i="4"/>
  <c r="R436" i="4"/>
  <c r="P436" i="4"/>
  <c r="BI435" i="4"/>
  <c r="BH435" i="4"/>
  <c r="BG435" i="4"/>
  <c r="BF435" i="4"/>
  <c r="T435" i="4"/>
  <c r="R435" i="4"/>
  <c r="P435" i="4"/>
  <c r="BI434" i="4"/>
  <c r="BH434" i="4"/>
  <c r="BG434" i="4"/>
  <c r="BF434" i="4"/>
  <c r="T434" i="4"/>
  <c r="R434" i="4"/>
  <c r="P434" i="4"/>
  <c r="BI430" i="4"/>
  <c r="BH430" i="4"/>
  <c r="BG430" i="4"/>
  <c r="BF430" i="4"/>
  <c r="T430" i="4"/>
  <c r="R430" i="4"/>
  <c r="P430" i="4"/>
  <c r="BI429" i="4"/>
  <c r="BH429" i="4"/>
  <c r="BG429" i="4"/>
  <c r="BF429" i="4"/>
  <c r="T429" i="4"/>
  <c r="R429" i="4"/>
  <c r="P429" i="4"/>
  <c r="BI428" i="4"/>
  <c r="BH428" i="4"/>
  <c r="BG428" i="4"/>
  <c r="BF428" i="4"/>
  <c r="T428" i="4"/>
  <c r="R428" i="4"/>
  <c r="P428" i="4"/>
  <c r="BI427" i="4"/>
  <c r="BH427" i="4"/>
  <c r="BG427" i="4"/>
  <c r="BF427" i="4"/>
  <c r="T427" i="4"/>
  <c r="R427" i="4"/>
  <c r="P427" i="4"/>
  <c r="BI426" i="4"/>
  <c r="BH426" i="4"/>
  <c r="BG426" i="4"/>
  <c r="BF426" i="4"/>
  <c r="T426" i="4"/>
  <c r="R426" i="4"/>
  <c r="P426" i="4"/>
  <c r="BI424" i="4"/>
  <c r="BH424" i="4"/>
  <c r="BG424" i="4"/>
  <c r="BF424" i="4"/>
  <c r="T424" i="4"/>
  <c r="R424" i="4"/>
  <c r="P424" i="4"/>
  <c r="BI423" i="4"/>
  <c r="BH423" i="4"/>
  <c r="BG423" i="4"/>
  <c r="BF423" i="4"/>
  <c r="T423" i="4"/>
  <c r="R423" i="4"/>
  <c r="P423" i="4"/>
  <c r="BI417" i="4"/>
  <c r="BH417" i="4"/>
  <c r="BG417" i="4"/>
  <c r="BF417" i="4"/>
  <c r="T417" i="4"/>
  <c r="R417" i="4"/>
  <c r="P417" i="4"/>
  <c r="BI395" i="4"/>
  <c r="BH395" i="4"/>
  <c r="BG395" i="4"/>
  <c r="BF395" i="4"/>
  <c r="T395" i="4"/>
  <c r="R395" i="4"/>
  <c r="P395" i="4"/>
  <c r="BI393" i="4"/>
  <c r="BH393" i="4"/>
  <c r="BG393" i="4"/>
  <c r="BF393" i="4"/>
  <c r="T393" i="4"/>
  <c r="R393" i="4"/>
  <c r="P393" i="4"/>
  <c r="BI392" i="4"/>
  <c r="BH392" i="4"/>
  <c r="BG392" i="4"/>
  <c r="BF392" i="4"/>
  <c r="T392" i="4"/>
  <c r="R392" i="4"/>
  <c r="P392" i="4"/>
  <c r="BI376" i="4"/>
  <c r="BH376" i="4"/>
  <c r="BG376" i="4"/>
  <c r="BF376" i="4"/>
  <c r="T376" i="4"/>
  <c r="R376" i="4"/>
  <c r="P376" i="4"/>
  <c r="BI375" i="4"/>
  <c r="BH375" i="4"/>
  <c r="BG375" i="4"/>
  <c r="BF375" i="4"/>
  <c r="T375" i="4"/>
  <c r="R375" i="4"/>
  <c r="P375" i="4"/>
  <c r="BI373" i="4"/>
  <c r="BH373" i="4"/>
  <c r="BG373" i="4"/>
  <c r="BF373" i="4"/>
  <c r="T373" i="4"/>
  <c r="R373" i="4"/>
  <c r="P373" i="4"/>
  <c r="BI372" i="4"/>
  <c r="BH372" i="4"/>
  <c r="BG372" i="4"/>
  <c r="BF372" i="4"/>
  <c r="T372" i="4"/>
  <c r="R372" i="4"/>
  <c r="P372" i="4"/>
  <c r="BI371" i="4"/>
  <c r="BH371" i="4"/>
  <c r="BG371" i="4"/>
  <c r="BF371" i="4"/>
  <c r="T371" i="4"/>
  <c r="R371" i="4"/>
  <c r="P371" i="4"/>
  <c r="BI370" i="4"/>
  <c r="BH370" i="4"/>
  <c r="BG370" i="4"/>
  <c r="BF370" i="4"/>
  <c r="T370" i="4"/>
  <c r="R370" i="4"/>
  <c r="P370" i="4"/>
  <c r="BI368" i="4"/>
  <c r="BH368" i="4"/>
  <c r="BG368" i="4"/>
  <c r="BF368" i="4"/>
  <c r="T368" i="4"/>
  <c r="R368" i="4"/>
  <c r="P368" i="4"/>
  <c r="BI367" i="4"/>
  <c r="BH367" i="4"/>
  <c r="BG367" i="4"/>
  <c r="BF367" i="4"/>
  <c r="T367" i="4"/>
  <c r="R367" i="4"/>
  <c r="P367" i="4"/>
  <c r="BI365" i="4"/>
  <c r="BH365" i="4"/>
  <c r="BG365" i="4"/>
  <c r="BF365" i="4"/>
  <c r="T365" i="4"/>
  <c r="R365" i="4"/>
  <c r="P365" i="4"/>
  <c r="BI364" i="4"/>
  <c r="BH364" i="4"/>
  <c r="BG364" i="4"/>
  <c r="BF364" i="4"/>
  <c r="T364" i="4"/>
  <c r="R364" i="4"/>
  <c r="P364" i="4"/>
  <c r="BI363" i="4"/>
  <c r="BH363" i="4"/>
  <c r="BG363" i="4"/>
  <c r="BF363" i="4"/>
  <c r="T363" i="4"/>
  <c r="R363" i="4"/>
  <c r="P363" i="4"/>
  <c r="BI362" i="4"/>
  <c r="BH362" i="4"/>
  <c r="BG362" i="4"/>
  <c r="BF362" i="4"/>
  <c r="T362" i="4"/>
  <c r="R362" i="4"/>
  <c r="P362" i="4"/>
  <c r="BI361" i="4"/>
  <c r="BH361" i="4"/>
  <c r="BG361" i="4"/>
  <c r="BF361" i="4"/>
  <c r="T361" i="4"/>
  <c r="R361" i="4"/>
  <c r="P361" i="4"/>
  <c r="BI360" i="4"/>
  <c r="BH360" i="4"/>
  <c r="BG360" i="4"/>
  <c r="BF360" i="4"/>
  <c r="T360" i="4"/>
  <c r="R360" i="4"/>
  <c r="P360" i="4"/>
  <c r="BI359" i="4"/>
  <c r="BH359" i="4"/>
  <c r="BG359" i="4"/>
  <c r="BF359" i="4"/>
  <c r="T359" i="4"/>
  <c r="R359" i="4"/>
  <c r="P359" i="4"/>
  <c r="BI358" i="4"/>
  <c r="BH358" i="4"/>
  <c r="BG358" i="4"/>
  <c r="BF358" i="4"/>
  <c r="T358" i="4"/>
  <c r="R358" i="4"/>
  <c r="P358" i="4"/>
  <c r="BI357" i="4"/>
  <c r="BH357" i="4"/>
  <c r="BG357" i="4"/>
  <c r="BF357" i="4"/>
  <c r="T357" i="4"/>
  <c r="R357" i="4"/>
  <c r="P357" i="4"/>
  <c r="BI356" i="4"/>
  <c r="BH356" i="4"/>
  <c r="BG356" i="4"/>
  <c r="BF356" i="4"/>
  <c r="T356" i="4"/>
  <c r="R356" i="4"/>
  <c r="P356" i="4"/>
  <c r="BI355" i="4"/>
  <c r="BH355" i="4"/>
  <c r="BG355" i="4"/>
  <c r="BF355" i="4"/>
  <c r="T355" i="4"/>
  <c r="R355" i="4"/>
  <c r="P355" i="4"/>
  <c r="BI354" i="4"/>
  <c r="BH354" i="4"/>
  <c r="BG354" i="4"/>
  <c r="BF354" i="4"/>
  <c r="T354" i="4"/>
  <c r="R354" i="4"/>
  <c r="P354" i="4"/>
  <c r="BI353" i="4"/>
  <c r="BH353" i="4"/>
  <c r="BG353" i="4"/>
  <c r="BF353" i="4"/>
  <c r="T353" i="4"/>
  <c r="R353" i="4"/>
  <c r="P353" i="4"/>
  <c r="BI352" i="4"/>
  <c r="BH352" i="4"/>
  <c r="BG352" i="4"/>
  <c r="BF352" i="4"/>
  <c r="T352" i="4"/>
  <c r="R352" i="4"/>
  <c r="P352" i="4"/>
  <c r="BI351" i="4"/>
  <c r="BH351" i="4"/>
  <c r="BG351" i="4"/>
  <c r="BF351" i="4"/>
  <c r="T351" i="4"/>
  <c r="R351" i="4"/>
  <c r="P351" i="4"/>
  <c r="BI350" i="4"/>
  <c r="BH350" i="4"/>
  <c r="BG350" i="4"/>
  <c r="BF350" i="4"/>
  <c r="T350" i="4"/>
  <c r="R350" i="4"/>
  <c r="P350" i="4"/>
  <c r="BI349" i="4"/>
  <c r="BH349" i="4"/>
  <c r="BG349" i="4"/>
  <c r="BF349" i="4"/>
  <c r="T349" i="4"/>
  <c r="R349" i="4"/>
  <c r="P349" i="4"/>
  <c r="BI348" i="4"/>
  <c r="BH348" i="4"/>
  <c r="BG348" i="4"/>
  <c r="BF348" i="4"/>
  <c r="T348" i="4"/>
  <c r="R348" i="4"/>
  <c r="P348" i="4"/>
  <c r="BI347" i="4"/>
  <c r="BH347" i="4"/>
  <c r="BG347" i="4"/>
  <c r="BF347" i="4"/>
  <c r="T347" i="4"/>
  <c r="R347" i="4"/>
  <c r="P347" i="4"/>
  <c r="BI346" i="4"/>
  <c r="BH346" i="4"/>
  <c r="BG346" i="4"/>
  <c r="BF346" i="4"/>
  <c r="T346" i="4"/>
  <c r="R346" i="4"/>
  <c r="P346" i="4"/>
  <c r="BI345" i="4"/>
  <c r="BH345" i="4"/>
  <c r="BG345" i="4"/>
  <c r="BF345" i="4"/>
  <c r="T345" i="4"/>
  <c r="R345" i="4"/>
  <c r="P345" i="4"/>
  <c r="BI343" i="4"/>
  <c r="BH343" i="4"/>
  <c r="BG343" i="4"/>
  <c r="BF343" i="4"/>
  <c r="T343" i="4"/>
  <c r="R343" i="4"/>
  <c r="P343" i="4"/>
  <c r="BI342" i="4"/>
  <c r="BH342" i="4"/>
  <c r="BG342" i="4"/>
  <c r="BF342" i="4"/>
  <c r="T342" i="4"/>
  <c r="R342" i="4"/>
  <c r="P342" i="4"/>
  <c r="BI341" i="4"/>
  <c r="BH341" i="4"/>
  <c r="BG341" i="4"/>
  <c r="BF341" i="4"/>
  <c r="T341" i="4"/>
  <c r="R341" i="4"/>
  <c r="P341" i="4"/>
  <c r="BI340" i="4"/>
  <c r="BH340" i="4"/>
  <c r="BG340" i="4"/>
  <c r="BF340" i="4"/>
  <c r="T340" i="4"/>
  <c r="R340" i="4"/>
  <c r="P340" i="4"/>
  <c r="BI339" i="4"/>
  <c r="BH339" i="4"/>
  <c r="BG339" i="4"/>
  <c r="BF339" i="4"/>
  <c r="T339" i="4"/>
  <c r="R339" i="4"/>
  <c r="P339" i="4"/>
  <c r="BI338" i="4"/>
  <c r="BH338" i="4"/>
  <c r="BG338" i="4"/>
  <c r="BF338" i="4"/>
  <c r="T338" i="4"/>
  <c r="R338" i="4"/>
  <c r="P338" i="4"/>
  <c r="BI337" i="4"/>
  <c r="BH337" i="4"/>
  <c r="BG337" i="4"/>
  <c r="BF337" i="4"/>
  <c r="T337" i="4"/>
  <c r="R337" i="4"/>
  <c r="P337" i="4"/>
  <c r="BI335" i="4"/>
  <c r="BH335" i="4"/>
  <c r="BG335" i="4"/>
  <c r="BF335" i="4"/>
  <c r="T335" i="4"/>
  <c r="R335" i="4"/>
  <c r="P335" i="4"/>
  <c r="BI334" i="4"/>
  <c r="BH334" i="4"/>
  <c r="BG334" i="4"/>
  <c r="BF334" i="4"/>
  <c r="T334" i="4"/>
  <c r="R334" i="4"/>
  <c r="P334" i="4"/>
  <c r="BI333" i="4"/>
  <c r="BH333" i="4"/>
  <c r="BG333" i="4"/>
  <c r="BF333" i="4"/>
  <c r="T333" i="4"/>
  <c r="R333" i="4"/>
  <c r="P333" i="4"/>
  <c r="BI332" i="4"/>
  <c r="BH332" i="4"/>
  <c r="BG332" i="4"/>
  <c r="BF332" i="4"/>
  <c r="T332" i="4"/>
  <c r="R332" i="4"/>
  <c r="P332" i="4"/>
  <c r="BI331" i="4"/>
  <c r="BH331" i="4"/>
  <c r="BG331" i="4"/>
  <c r="BF331" i="4"/>
  <c r="T331" i="4"/>
  <c r="R331" i="4"/>
  <c r="P331" i="4"/>
  <c r="BI330" i="4"/>
  <c r="BH330" i="4"/>
  <c r="BG330" i="4"/>
  <c r="BF330" i="4"/>
  <c r="T330" i="4"/>
  <c r="R330" i="4"/>
  <c r="P330" i="4"/>
  <c r="BI328" i="4"/>
  <c r="BH328" i="4"/>
  <c r="BG328" i="4"/>
  <c r="BF328" i="4"/>
  <c r="T328" i="4"/>
  <c r="R328" i="4"/>
  <c r="P328" i="4"/>
  <c r="BI326" i="4"/>
  <c r="BH326" i="4"/>
  <c r="BG326" i="4"/>
  <c r="BF326" i="4"/>
  <c r="T326" i="4"/>
  <c r="R326" i="4"/>
  <c r="P326" i="4"/>
  <c r="BI325" i="4"/>
  <c r="BH325" i="4"/>
  <c r="BG325" i="4"/>
  <c r="BF325" i="4"/>
  <c r="T325" i="4"/>
  <c r="R325" i="4"/>
  <c r="P325" i="4"/>
  <c r="BI323" i="4"/>
  <c r="BH323" i="4"/>
  <c r="BG323" i="4"/>
  <c r="BF323" i="4"/>
  <c r="T323" i="4"/>
  <c r="R323" i="4"/>
  <c r="P323" i="4"/>
  <c r="BI321" i="4"/>
  <c r="BH321" i="4"/>
  <c r="BG321" i="4"/>
  <c r="BF321" i="4"/>
  <c r="T321" i="4"/>
  <c r="R321" i="4"/>
  <c r="P321" i="4"/>
  <c r="BI320" i="4"/>
  <c r="BH320" i="4"/>
  <c r="BG320" i="4"/>
  <c r="BF320" i="4"/>
  <c r="T320" i="4"/>
  <c r="R320" i="4"/>
  <c r="P320" i="4"/>
  <c r="BI318" i="4"/>
  <c r="BH318" i="4"/>
  <c r="BG318" i="4"/>
  <c r="BF318" i="4"/>
  <c r="T318" i="4"/>
  <c r="R318" i="4"/>
  <c r="P318" i="4"/>
  <c r="BI316" i="4"/>
  <c r="BH316" i="4"/>
  <c r="BG316" i="4"/>
  <c r="BF316" i="4"/>
  <c r="T316" i="4"/>
  <c r="R316" i="4"/>
  <c r="P316" i="4"/>
  <c r="BI314" i="4"/>
  <c r="BH314" i="4"/>
  <c r="BG314" i="4"/>
  <c r="BF314" i="4"/>
  <c r="T314" i="4"/>
  <c r="R314" i="4"/>
  <c r="P314" i="4"/>
  <c r="BI308" i="4"/>
  <c r="BH308" i="4"/>
  <c r="BG308" i="4"/>
  <c r="BF308" i="4"/>
  <c r="T308" i="4"/>
  <c r="R308" i="4"/>
  <c r="P308" i="4"/>
  <c r="BI306" i="4"/>
  <c r="BH306" i="4"/>
  <c r="BG306" i="4"/>
  <c r="BF306" i="4"/>
  <c r="T306" i="4"/>
  <c r="R306" i="4"/>
  <c r="P306" i="4"/>
  <c r="BI305" i="4"/>
  <c r="BH305" i="4"/>
  <c r="BG305" i="4"/>
  <c r="BF305" i="4"/>
  <c r="T305" i="4"/>
  <c r="R305" i="4"/>
  <c r="P305" i="4"/>
  <c r="BI302" i="4"/>
  <c r="BH302" i="4"/>
  <c r="BG302" i="4"/>
  <c r="BF302" i="4"/>
  <c r="T302" i="4"/>
  <c r="T301" i="4"/>
  <c r="R302" i="4"/>
  <c r="R301" i="4" s="1"/>
  <c r="P302" i="4"/>
  <c r="P301" i="4"/>
  <c r="BI297" i="4"/>
  <c r="BH297" i="4"/>
  <c r="BG297" i="4"/>
  <c r="BF297" i="4"/>
  <c r="T297" i="4"/>
  <c r="R297" i="4"/>
  <c r="P297" i="4"/>
  <c r="BI293" i="4"/>
  <c r="BH293" i="4"/>
  <c r="BG293" i="4"/>
  <c r="BF293" i="4"/>
  <c r="T293" i="4"/>
  <c r="R293" i="4"/>
  <c r="P293" i="4"/>
  <c r="BI291" i="4"/>
  <c r="BH291" i="4"/>
  <c r="BG291" i="4"/>
  <c r="BF291" i="4"/>
  <c r="T291" i="4"/>
  <c r="R291" i="4"/>
  <c r="P291" i="4"/>
  <c r="BI290" i="4"/>
  <c r="BH290" i="4"/>
  <c r="BG290" i="4"/>
  <c r="BF290" i="4"/>
  <c r="T290" i="4"/>
  <c r="R290" i="4"/>
  <c r="P290" i="4"/>
  <c r="BI289" i="4"/>
  <c r="BH289" i="4"/>
  <c r="BG289" i="4"/>
  <c r="BF289" i="4"/>
  <c r="T289" i="4"/>
  <c r="R289" i="4"/>
  <c r="P289" i="4"/>
  <c r="BI264" i="4"/>
  <c r="BH264" i="4"/>
  <c r="BG264" i="4"/>
  <c r="BF264" i="4"/>
  <c r="T264" i="4"/>
  <c r="R264" i="4"/>
  <c r="P264" i="4"/>
  <c r="BI262" i="4"/>
  <c r="BH262" i="4"/>
  <c r="BG262" i="4"/>
  <c r="BF262" i="4"/>
  <c r="T262" i="4"/>
  <c r="R262" i="4"/>
  <c r="P262" i="4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9" i="4"/>
  <c r="BH259" i="4"/>
  <c r="BG259" i="4"/>
  <c r="BF259" i="4"/>
  <c r="T259" i="4"/>
  <c r="R259" i="4"/>
  <c r="P259" i="4"/>
  <c r="BI257" i="4"/>
  <c r="BH257" i="4"/>
  <c r="BG257" i="4"/>
  <c r="BF257" i="4"/>
  <c r="T257" i="4"/>
  <c r="R257" i="4"/>
  <c r="P257" i="4"/>
  <c r="BI255" i="4"/>
  <c r="BH255" i="4"/>
  <c r="BG255" i="4"/>
  <c r="BF255" i="4"/>
  <c r="T255" i="4"/>
  <c r="R255" i="4"/>
  <c r="P255" i="4"/>
  <c r="BI253" i="4"/>
  <c r="BH253" i="4"/>
  <c r="BG253" i="4"/>
  <c r="BF253" i="4"/>
  <c r="T253" i="4"/>
  <c r="R253" i="4"/>
  <c r="P253" i="4"/>
  <c r="BI236" i="4"/>
  <c r="BH236" i="4"/>
  <c r="BG236" i="4"/>
  <c r="BF236" i="4"/>
  <c r="T236" i="4"/>
  <c r="R236" i="4"/>
  <c r="P236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J139" i="4"/>
  <c r="F138" i="4"/>
  <c r="F136" i="4"/>
  <c r="E134" i="4"/>
  <c r="J92" i="4"/>
  <c r="F91" i="4"/>
  <c r="F89" i="4"/>
  <c r="E87" i="4"/>
  <c r="J21" i="4"/>
  <c r="E21" i="4"/>
  <c r="J138" i="4"/>
  <c r="J20" i="4"/>
  <c r="J18" i="4"/>
  <c r="E18" i="4"/>
  <c r="F92" i="4"/>
  <c r="J17" i="4"/>
  <c r="J12" i="4"/>
  <c r="J136" i="4"/>
  <c r="E7" i="4"/>
  <c r="E132" i="4" s="1"/>
  <c r="J37" i="3"/>
  <c r="J36" i="3"/>
  <c r="AY96" i="1"/>
  <c r="J35" i="3"/>
  <c r="AX96" i="1"/>
  <c r="BI331" i="3"/>
  <c r="BH331" i="3"/>
  <c r="BG331" i="3"/>
  <c r="BF331" i="3"/>
  <c r="T331" i="3"/>
  <c r="T330" i="3"/>
  <c r="R331" i="3"/>
  <c r="R330" i="3"/>
  <c r="P331" i="3"/>
  <c r="P330" i="3"/>
  <c r="BI328" i="3"/>
  <c r="BH328" i="3"/>
  <c r="BG328" i="3"/>
  <c r="BF328" i="3"/>
  <c r="T328" i="3"/>
  <c r="R328" i="3"/>
  <c r="P328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21" i="3"/>
  <c r="BH321" i="3"/>
  <c r="BG321" i="3"/>
  <c r="BF321" i="3"/>
  <c r="T321" i="3"/>
  <c r="R321" i="3"/>
  <c r="P321" i="3"/>
  <c r="BI320" i="3"/>
  <c r="BH320" i="3"/>
  <c r="BG320" i="3"/>
  <c r="BF320" i="3"/>
  <c r="T320" i="3"/>
  <c r="R320" i="3"/>
  <c r="P320" i="3"/>
  <c r="BI316" i="3"/>
  <c r="BH316" i="3"/>
  <c r="BG316" i="3"/>
  <c r="BF316" i="3"/>
  <c r="T316" i="3"/>
  <c r="R316" i="3"/>
  <c r="P316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8" i="3"/>
  <c r="BH298" i="3"/>
  <c r="BG298" i="3"/>
  <c r="BF298" i="3"/>
  <c r="T298" i="3"/>
  <c r="R298" i="3"/>
  <c r="P298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1" i="3"/>
  <c r="BH251" i="3"/>
  <c r="BG251" i="3"/>
  <c r="BF251" i="3"/>
  <c r="T251" i="3"/>
  <c r="R251" i="3"/>
  <c r="P251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T171" i="3" s="1"/>
  <c r="R172" i="3"/>
  <c r="R171" i="3"/>
  <c r="P172" i="3"/>
  <c r="P171" i="3"/>
  <c r="BI170" i="3"/>
  <c r="BH170" i="3"/>
  <c r="BG170" i="3"/>
  <c r="BF170" i="3"/>
  <c r="T170" i="3"/>
  <c r="T169" i="3"/>
  <c r="R170" i="3"/>
  <c r="R169" i="3" s="1"/>
  <c r="P170" i="3"/>
  <c r="P169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3" i="3"/>
  <c r="BH133" i="3"/>
  <c r="BG133" i="3"/>
  <c r="BF133" i="3"/>
  <c r="T133" i="3"/>
  <c r="T132" i="3"/>
  <c r="T131" i="3"/>
  <c r="R133" i="3"/>
  <c r="R132" i="3"/>
  <c r="R131" i="3"/>
  <c r="P133" i="3"/>
  <c r="P132" i="3" s="1"/>
  <c r="P131" i="3" s="1"/>
  <c r="J127" i="3"/>
  <c r="F126" i="3"/>
  <c r="F124" i="3"/>
  <c r="E122" i="3"/>
  <c r="J92" i="3"/>
  <c r="F91" i="3"/>
  <c r="F89" i="3"/>
  <c r="E87" i="3"/>
  <c r="J21" i="3"/>
  <c r="E21" i="3"/>
  <c r="J91" i="3" s="1"/>
  <c r="J20" i="3"/>
  <c r="J18" i="3"/>
  <c r="E18" i="3"/>
  <c r="F127" i="3" s="1"/>
  <c r="J17" i="3"/>
  <c r="J12" i="3"/>
  <c r="J89" i="3"/>
  <c r="E7" i="3"/>
  <c r="E120" i="3"/>
  <c r="J37" i="2"/>
  <c r="J36" i="2"/>
  <c r="AY95" i="1" s="1"/>
  <c r="J35" i="2"/>
  <c r="AX95" i="1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5" i="2"/>
  <c r="BH385" i="2"/>
  <c r="BG385" i="2"/>
  <c r="BF385" i="2"/>
  <c r="T385" i="2"/>
  <c r="R385" i="2"/>
  <c r="P385" i="2"/>
  <c r="BI378" i="2"/>
  <c r="BH378" i="2"/>
  <c r="BG378" i="2"/>
  <c r="BF378" i="2"/>
  <c r="T378" i="2"/>
  <c r="R378" i="2"/>
  <c r="P378" i="2"/>
  <c r="BI371" i="2"/>
  <c r="BH371" i="2"/>
  <c r="BG371" i="2"/>
  <c r="BF371" i="2"/>
  <c r="T371" i="2"/>
  <c r="R371" i="2"/>
  <c r="P371" i="2"/>
  <c r="BI367" i="2"/>
  <c r="BH367" i="2"/>
  <c r="BG367" i="2"/>
  <c r="BF367" i="2"/>
  <c r="T367" i="2"/>
  <c r="R367" i="2"/>
  <c r="P367" i="2"/>
  <c r="BI357" i="2"/>
  <c r="BH357" i="2"/>
  <c r="BG357" i="2"/>
  <c r="BF357" i="2"/>
  <c r="T357" i="2"/>
  <c r="R357" i="2"/>
  <c r="P357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33" i="2"/>
  <c r="BH333" i="2"/>
  <c r="BG333" i="2"/>
  <c r="BF333" i="2"/>
  <c r="T333" i="2"/>
  <c r="R333" i="2"/>
  <c r="P333" i="2"/>
  <c r="BI329" i="2"/>
  <c r="BH329" i="2"/>
  <c r="BG329" i="2"/>
  <c r="BF329" i="2"/>
  <c r="T329" i="2"/>
  <c r="R329" i="2"/>
  <c r="P329" i="2"/>
  <c r="BI325" i="2"/>
  <c r="BH325" i="2"/>
  <c r="BG325" i="2"/>
  <c r="BF325" i="2"/>
  <c r="T325" i="2"/>
  <c r="R325" i="2"/>
  <c r="P325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T312" i="2"/>
  <c r="R313" i="2"/>
  <c r="R312" i="2" s="1"/>
  <c r="P313" i="2"/>
  <c r="P312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T296" i="2" s="1"/>
  <c r="R297" i="2"/>
  <c r="R296" i="2"/>
  <c r="P297" i="2"/>
  <c r="P296" i="2" s="1"/>
  <c r="BI294" i="2"/>
  <c r="BH294" i="2"/>
  <c r="BG294" i="2"/>
  <c r="BF294" i="2"/>
  <c r="T294" i="2"/>
  <c r="T293" i="2"/>
  <c r="R294" i="2"/>
  <c r="R293" i="2" s="1"/>
  <c r="P294" i="2"/>
  <c r="P293" i="2"/>
  <c r="BI292" i="2"/>
  <c r="BH292" i="2"/>
  <c r="BG292" i="2"/>
  <c r="BF292" i="2"/>
  <c r="T292" i="2"/>
  <c r="R292" i="2"/>
  <c r="P292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48" i="2"/>
  <c r="BH248" i="2"/>
  <c r="BG248" i="2"/>
  <c r="BF248" i="2"/>
  <c r="T248" i="2"/>
  <c r="R248" i="2"/>
  <c r="P248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05" i="2"/>
  <c r="BH205" i="2"/>
  <c r="BG205" i="2"/>
  <c r="BF205" i="2"/>
  <c r="T205" i="2"/>
  <c r="R205" i="2"/>
  <c r="P205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5" i="2"/>
  <c r="BH145" i="2"/>
  <c r="BG145" i="2"/>
  <c r="BF145" i="2"/>
  <c r="T145" i="2"/>
  <c r="R145" i="2"/>
  <c r="P145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J130" i="2"/>
  <c r="F129" i="2"/>
  <c r="F127" i="2"/>
  <c r="E125" i="2"/>
  <c r="J92" i="2"/>
  <c r="F91" i="2"/>
  <c r="F89" i="2"/>
  <c r="E87" i="2"/>
  <c r="J21" i="2"/>
  <c r="E21" i="2"/>
  <c r="J129" i="2" s="1"/>
  <c r="J20" i="2"/>
  <c r="J18" i="2"/>
  <c r="E18" i="2"/>
  <c r="F92" i="2" s="1"/>
  <c r="J17" i="2"/>
  <c r="J12" i="2"/>
  <c r="J127" i="2"/>
  <c r="E7" i="2"/>
  <c r="E85" i="2"/>
  <c r="L90" i="1"/>
  <c r="AM90" i="1"/>
  <c r="AM89" i="1"/>
  <c r="L89" i="1"/>
  <c r="AM87" i="1"/>
  <c r="L87" i="1"/>
  <c r="L85" i="1"/>
  <c r="L84" i="1"/>
  <c r="BK134" i="7"/>
  <c r="J134" i="7"/>
  <c r="BK133" i="7"/>
  <c r="J133" i="7"/>
  <c r="BK131" i="7"/>
  <c r="J131" i="7"/>
  <c r="J128" i="7"/>
  <c r="BK126" i="7"/>
  <c r="BK124" i="7"/>
  <c r="J124" i="7"/>
  <c r="BK256" i="6"/>
  <c r="J251" i="6"/>
  <c r="J248" i="6"/>
  <c r="BK246" i="6"/>
  <c r="BK244" i="6"/>
  <c r="J230" i="6"/>
  <c r="J223" i="6"/>
  <c r="J221" i="6"/>
  <c r="J217" i="6"/>
  <c r="BK215" i="6"/>
  <c r="BK214" i="6"/>
  <c r="BK213" i="6"/>
  <c r="BK209" i="6"/>
  <c r="J205" i="6"/>
  <c r="BK202" i="6"/>
  <c r="BK199" i="6"/>
  <c r="BK193" i="6"/>
  <c r="J190" i="6"/>
  <c r="J186" i="6"/>
  <c r="J184" i="6"/>
  <c r="J182" i="6"/>
  <c r="BK174" i="6"/>
  <c r="J172" i="6"/>
  <c r="J163" i="6"/>
  <c r="J161" i="6"/>
  <c r="BK157" i="6"/>
  <c r="J156" i="6"/>
  <c r="BK150" i="6"/>
  <c r="J147" i="6"/>
  <c r="BK146" i="6"/>
  <c r="BK227" i="5"/>
  <c r="BK226" i="5"/>
  <c r="J223" i="5"/>
  <c r="J222" i="5"/>
  <c r="J220" i="5"/>
  <c r="J214" i="5"/>
  <c r="BK213" i="5"/>
  <c r="J211" i="5"/>
  <c r="BK210" i="5"/>
  <c r="BK209" i="5"/>
  <c r="BK208" i="5"/>
  <c r="BK207" i="5"/>
  <c r="BK205" i="5"/>
  <c r="J201" i="5"/>
  <c r="J196" i="5"/>
  <c r="BK195" i="5"/>
  <c r="BK194" i="5"/>
  <c r="J193" i="5"/>
  <c r="BK190" i="5"/>
  <c r="J188" i="5"/>
  <c r="J186" i="5"/>
  <c r="BK182" i="5"/>
  <c r="BK180" i="5"/>
  <c r="BK179" i="5"/>
  <c r="BK174" i="5"/>
  <c r="BK172" i="5"/>
  <c r="J171" i="5"/>
  <c r="BK170" i="5"/>
  <c r="BK169" i="5"/>
  <c r="J162" i="5"/>
  <c r="J161" i="5"/>
  <c r="BK158" i="5"/>
  <c r="BK153" i="5"/>
  <c r="BK150" i="5"/>
  <c r="BK147" i="5"/>
  <c r="J143" i="5"/>
  <c r="BK142" i="5"/>
  <c r="BK141" i="5"/>
  <c r="J139" i="5"/>
  <c r="BK138" i="5"/>
  <c r="BK137" i="5"/>
  <c r="J136" i="5"/>
  <c r="BK135" i="5"/>
  <c r="BK134" i="5"/>
  <c r="BK128" i="5"/>
  <c r="BK125" i="5"/>
  <c r="BK615" i="4"/>
  <c r="BK612" i="4"/>
  <c r="J586" i="4"/>
  <c r="BK562" i="4"/>
  <c r="BK561" i="4"/>
  <c r="J561" i="4"/>
  <c r="BK560" i="4"/>
  <c r="J559" i="4"/>
  <c r="BK557" i="4"/>
  <c r="J556" i="4"/>
  <c r="J555" i="4"/>
  <c r="J553" i="4"/>
  <c r="BK543" i="4"/>
  <c r="BK542" i="4"/>
  <c r="BK540" i="4"/>
  <c r="J538" i="4"/>
  <c r="BK528" i="4"/>
  <c r="BK527" i="4"/>
  <c r="BK515" i="4"/>
  <c r="BK513" i="4"/>
  <c r="J501" i="4"/>
  <c r="BK500" i="4"/>
  <c r="J496" i="4"/>
  <c r="BK494" i="4"/>
  <c r="J487" i="4"/>
  <c r="BK485" i="4"/>
  <c r="J469" i="4"/>
  <c r="BK453" i="4"/>
  <c r="J452" i="4"/>
  <c r="BK451" i="4"/>
  <c r="J449" i="4"/>
  <c r="BK448" i="4"/>
  <c r="BK445" i="4"/>
  <c r="J442" i="4"/>
  <c r="BK441" i="4"/>
  <c r="BK440" i="4"/>
  <c r="BK438" i="4"/>
  <c r="J437" i="4"/>
  <c r="J435" i="4"/>
  <c r="BK430" i="4"/>
  <c r="BK427" i="4"/>
  <c r="J426" i="4"/>
  <c r="J424" i="4"/>
  <c r="J423" i="4"/>
  <c r="J417" i="4"/>
  <c r="J392" i="4"/>
  <c r="BK375" i="4"/>
  <c r="BK373" i="4"/>
  <c r="J372" i="4"/>
  <c r="BK371" i="4"/>
  <c r="J370" i="4"/>
  <c r="BK367" i="4"/>
  <c r="BK365" i="4"/>
  <c r="J363" i="4"/>
  <c r="BK362" i="4"/>
  <c r="BK361" i="4"/>
  <c r="BK359" i="4"/>
  <c r="BK358" i="4"/>
  <c r="J357" i="4"/>
  <c r="BK356" i="4"/>
  <c r="BK355" i="4"/>
  <c r="BK354" i="4"/>
  <c r="J353" i="4"/>
  <c r="J352" i="4"/>
  <c r="BK350" i="4"/>
  <c r="BK348" i="4"/>
  <c r="J346" i="4"/>
  <c r="J345" i="4"/>
  <c r="J342" i="4"/>
  <c r="BK341" i="4"/>
  <c r="J339" i="4"/>
  <c r="BK338" i="4"/>
  <c r="J337" i="4"/>
  <c r="J335" i="4"/>
  <c r="BK334" i="4"/>
  <c r="J330" i="4"/>
  <c r="BK328" i="4"/>
  <c r="BK323" i="4"/>
  <c r="BK320" i="4"/>
  <c r="J316" i="4"/>
  <c r="J314" i="4"/>
  <c r="BK306" i="4"/>
  <c r="BK302" i="4"/>
  <c r="BK297" i="4"/>
  <c r="BK293" i="4"/>
  <c r="J291" i="4"/>
  <c r="BK290" i="4"/>
  <c r="BK264" i="4"/>
  <c r="BK262" i="4"/>
  <c r="BK261" i="4"/>
  <c r="J260" i="4"/>
  <c r="J259" i="4"/>
  <c r="BK255" i="4"/>
  <c r="BK253" i="4"/>
  <c r="J236" i="4"/>
  <c r="BK228" i="4"/>
  <c r="BK227" i="4"/>
  <c r="BK226" i="4"/>
  <c r="J200" i="4"/>
  <c r="J199" i="4"/>
  <c r="J198" i="4"/>
  <c r="BK196" i="4"/>
  <c r="BK171" i="4"/>
  <c r="BK166" i="4"/>
  <c r="BK164" i="4"/>
  <c r="BK163" i="4"/>
  <c r="BK159" i="4"/>
  <c r="J154" i="4"/>
  <c r="BK146" i="4"/>
  <c r="J145" i="4"/>
  <c r="J331" i="3"/>
  <c r="BK328" i="3"/>
  <c r="BK324" i="3"/>
  <c r="J320" i="3"/>
  <c r="BK316" i="3"/>
  <c r="J314" i="3"/>
  <c r="J307" i="3"/>
  <c r="BK302" i="3"/>
  <c r="BK300" i="3"/>
  <c r="BK298" i="3"/>
  <c r="BK287" i="3"/>
  <c r="BK285" i="3"/>
  <c r="BK282" i="3"/>
  <c r="BK279" i="3"/>
  <c r="J277" i="3"/>
  <c r="J272" i="3"/>
  <c r="BK270" i="3"/>
  <c r="J268" i="3"/>
  <c r="BK264" i="3"/>
  <c r="J261" i="3"/>
  <c r="J259" i="3"/>
  <c r="BK251" i="3"/>
  <c r="J242" i="3"/>
  <c r="BK240" i="3"/>
  <c r="J239" i="3"/>
  <c r="BK238" i="3"/>
  <c r="BK237" i="3"/>
  <c r="BK230" i="3"/>
  <c r="J226" i="3"/>
  <c r="BK219" i="3"/>
  <c r="BK218" i="3"/>
  <c r="J209" i="3"/>
  <c r="BK208" i="3"/>
  <c r="J205" i="3"/>
  <c r="J194" i="3"/>
  <c r="J191" i="3"/>
  <c r="J189" i="3"/>
  <c r="BK187" i="3"/>
  <c r="J186" i="3"/>
  <c r="J177" i="3"/>
  <c r="BK175" i="3"/>
  <c r="BK172" i="3"/>
  <c r="BK170" i="3"/>
  <c r="BK162" i="3"/>
  <c r="BK160" i="3"/>
  <c r="J159" i="3"/>
  <c r="BK157" i="3"/>
  <c r="BK155" i="3"/>
  <c r="BK154" i="3"/>
  <c r="BK153" i="3"/>
  <c r="BK148" i="3"/>
  <c r="J147" i="3"/>
  <c r="J145" i="3"/>
  <c r="J142" i="3"/>
  <c r="J140" i="3"/>
  <c r="J139" i="3"/>
  <c r="J138" i="3"/>
  <c r="BK133" i="3"/>
  <c r="J465" i="2"/>
  <c r="BK464" i="2"/>
  <c r="J463" i="2"/>
  <c r="J461" i="2"/>
  <c r="J460" i="2"/>
  <c r="BK451" i="2"/>
  <c r="BK449" i="2"/>
  <c r="J448" i="2"/>
  <c r="J443" i="2"/>
  <c r="BK442" i="2"/>
  <c r="BK441" i="2"/>
  <c r="J439" i="2"/>
  <c r="BK437" i="2"/>
  <c r="J436" i="2"/>
  <c r="J432" i="2"/>
  <c r="BK430" i="2"/>
  <c r="J426" i="2"/>
  <c r="BK423" i="2"/>
  <c r="J420" i="2"/>
  <c r="J414" i="2"/>
  <c r="BK411" i="2"/>
  <c r="J399" i="2"/>
  <c r="BK396" i="2"/>
  <c r="BK392" i="2"/>
  <c r="J391" i="2"/>
  <c r="J390" i="2"/>
  <c r="J378" i="2"/>
  <c r="BK371" i="2"/>
  <c r="J367" i="2"/>
  <c r="J357" i="2"/>
  <c r="J350" i="2"/>
  <c r="BK343" i="2"/>
  <c r="BK333" i="2"/>
  <c r="BK329" i="2"/>
  <c r="BK325" i="2"/>
  <c r="J313" i="2"/>
  <c r="BK308" i="2"/>
  <c r="BK305" i="2"/>
  <c r="J303" i="2"/>
  <c r="J302" i="2"/>
  <c r="BK301" i="2"/>
  <c r="J299" i="2"/>
  <c r="J297" i="2"/>
  <c r="BK294" i="2"/>
  <c r="BK287" i="2"/>
  <c r="J284" i="2"/>
  <c r="J281" i="2"/>
  <c r="BK276" i="2"/>
  <c r="BK268" i="2"/>
  <c r="BK266" i="2"/>
  <c r="BK264" i="2"/>
  <c r="J262" i="2"/>
  <c r="BK255" i="2"/>
  <c r="BK248" i="2"/>
  <c r="BK239" i="2"/>
  <c r="BK238" i="2"/>
  <c r="J235" i="2"/>
  <c r="J233" i="2"/>
  <c r="BK232" i="2"/>
  <c r="BK226" i="2"/>
  <c r="J225" i="2"/>
  <c r="BK223" i="2"/>
  <c r="BK220" i="2"/>
  <c r="BK219" i="2"/>
  <c r="J191" i="2"/>
  <c r="BK181" i="2"/>
  <c r="BK176" i="2"/>
  <c r="BK173" i="2"/>
  <c r="BK171" i="2"/>
  <c r="BK170" i="2"/>
  <c r="J169" i="2"/>
  <c r="J168" i="2"/>
  <c r="BK152" i="2"/>
  <c r="BK151" i="2"/>
  <c r="BK138" i="2"/>
  <c r="BK136" i="2"/>
  <c r="AS94" i="1"/>
  <c r="BK128" i="7"/>
  <c r="J126" i="7"/>
  <c r="BK254" i="6"/>
  <c r="J253" i="6"/>
  <c r="BK248" i="6"/>
  <c r="J246" i="6"/>
  <c r="BK241" i="6"/>
  <c r="BK239" i="6"/>
  <c r="J234" i="6"/>
  <c r="BK228" i="6"/>
  <c r="J227" i="6"/>
  <c r="J216" i="6"/>
  <c r="J214" i="6"/>
  <c r="BK211" i="6"/>
  <c r="BK208" i="6"/>
  <c r="J202" i="6"/>
  <c r="J199" i="6"/>
  <c r="BK196" i="6"/>
  <c r="J195" i="6"/>
  <c r="BK188" i="6"/>
  <c r="J187" i="6"/>
  <c r="BK182" i="6"/>
  <c r="J180" i="6"/>
  <c r="BK176" i="6"/>
  <c r="J174" i="6"/>
  <c r="BK172" i="6"/>
  <c r="J170" i="6"/>
  <c r="J168" i="6"/>
  <c r="J160" i="6"/>
  <c r="BK159" i="6"/>
  <c r="BK156" i="6"/>
  <c r="BK152" i="6"/>
  <c r="J145" i="6"/>
  <c r="BK138" i="6"/>
  <c r="J137" i="6"/>
  <c r="BK136" i="6"/>
  <c r="BK228" i="5"/>
  <c r="J228" i="5"/>
  <c r="J227" i="5"/>
  <c r="J226" i="5"/>
  <c r="BK221" i="5"/>
  <c r="BK220" i="5"/>
  <c r="BK219" i="5"/>
  <c r="J216" i="5"/>
  <c r="BK215" i="5"/>
  <c r="J213" i="5"/>
  <c r="BK212" i="5"/>
  <c r="BK211" i="5"/>
  <c r="J210" i="5"/>
  <c r="J208" i="5"/>
  <c r="J207" i="5"/>
  <c r="J204" i="5"/>
  <c r="J203" i="5"/>
  <c r="J200" i="5"/>
  <c r="J199" i="5"/>
  <c r="BK198" i="5"/>
  <c r="J197" i="5"/>
  <c r="J192" i="5"/>
  <c r="J191" i="5"/>
  <c r="BK189" i="5"/>
  <c r="BK188" i="5"/>
  <c r="BK187" i="5"/>
  <c r="J184" i="5"/>
  <c r="J181" i="5"/>
  <c r="J180" i="5"/>
  <c r="J178" i="5"/>
  <c r="BK177" i="5"/>
  <c r="J175" i="5"/>
  <c r="J167" i="5"/>
  <c r="J163" i="5"/>
  <c r="BK162" i="5"/>
  <c r="BK161" i="5"/>
  <c r="BK160" i="5"/>
  <c r="BK159" i="5"/>
  <c r="BK157" i="5"/>
  <c r="J156" i="5"/>
  <c r="BK155" i="5"/>
  <c r="J153" i="5"/>
  <c r="J149" i="5"/>
  <c r="BK148" i="5"/>
  <c r="J147" i="5"/>
  <c r="BK146" i="5"/>
  <c r="BK144" i="5"/>
  <c r="J142" i="5"/>
  <c r="BK139" i="5"/>
  <c r="BK133" i="5"/>
  <c r="BK132" i="5"/>
  <c r="J132" i="5"/>
  <c r="BK131" i="5"/>
  <c r="J131" i="5"/>
  <c r="J127" i="5"/>
  <c r="BK126" i="5"/>
  <c r="J124" i="5"/>
  <c r="BK525" i="4"/>
  <c r="J513" i="4"/>
  <c r="BK501" i="4"/>
  <c r="J500" i="4"/>
  <c r="BK498" i="4"/>
  <c r="BK496" i="4"/>
  <c r="J494" i="4"/>
  <c r="BK488" i="4"/>
  <c r="BK487" i="4"/>
  <c r="J485" i="4"/>
  <c r="BK469" i="4"/>
  <c r="BK465" i="4"/>
  <c r="BK452" i="4"/>
  <c r="BK449" i="4"/>
  <c r="BK446" i="4"/>
  <c r="J443" i="4"/>
  <c r="J441" i="4"/>
  <c r="J439" i="4"/>
  <c r="BK437" i="4"/>
  <c r="J436" i="4"/>
  <c r="BK435" i="4"/>
  <c r="J434" i="4"/>
  <c r="BK429" i="4"/>
  <c r="J428" i="4"/>
  <c r="BK426" i="4"/>
  <c r="BK424" i="4"/>
  <c r="BK395" i="4"/>
  <c r="J393" i="4"/>
  <c r="BK392" i="4"/>
  <c r="BK376" i="4"/>
  <c r="J375" i="4"/>
  <c r="J373" i="4"/>
  <c r="BK372" i="4"/>
  <c r="J368" i="4"/>
  <c r="J367" i="4"/>
  <c r="J364" i="4"/>
  <c r="J360" i="4"/>
  <c r="BK357" i="4"/>
  <c r="J356" i="4"/>
  <c r="J355" i="4"/>
  <c r="BK353" i="4"/>
  <c r="BK351" i="4"/>
  <c r="J350" i="4"/>
  <c r="J349" i="4"/>
  <c r="BK347" i="4"/>
  <c r="BK346" i="4"/>
  <c r="J343" i="4"/>
  <c r="BK342" i="4"/>
  <c r="BK340" i="4"/>
  <c r="BK339" i="4"/>
  <c r="J338" i="4"/>
  <c r="BK333" i="4"/>
  <c r="J332" i="4"/>
  <c r="J331" i="4"/>
  <c r="BK330" i="4"/>
  <c r="J326" i="4"/>
  <c r="J325" i="4"/>
  <c r="J321" i="4"/>
  <c r="J318" i="4"/>
  <c r="BK316" i="4"/>
  <c r="BK314" i="4"/>
  <c r="J308" i="4"/>
  <c r="J306" i="4"/>
  <c r="BK305" i="4"/>
  <c r="J297" i="4"/>
  <c r="BK291" i="4"/>
  <c r="J289" i="4"/>
  <c r="J264" i="4"/>
  <c r="J261" i="4"/>
  <c r="BK260" i="4"/>
  <c r="BK259" i="4"/>
  <c r="BK257" i="4"/>
  <c r="J253" i="4"/>
  <c r="BK230" i="4"/>
  <c r="J202" i="4"/>
  <c r="BK199" i="4"/>
  <c r="J196" i="4"/>
  <c r="J171" i="4"/>
  <c r="J169" i="4"/>
  <c r="J168" i="4"/>
  <c r="J166" i="4"/>
  <c r="J165" i="4"/>
  <c r="BK162" i="4"/>
  <c r="J159" i="4"/>
  <c r="BK156" i="4"/>
  <c r="BK153" i="4"/>
  <c r="J322" i="3"/>
  <c r="BK321" i="3"/>
  <c r="J316" i="3"/>
  <c r="BK312" i="3"/>
  <c r="BK309" i="3"/>
  <c r="BK306" i="3"/>
  <c r="BK305" i="3"/>
  <c r="J303" i="3"/>
  <c r="J301" i="3"/>
  <c r="J298" i="3"/>
  <c r="J287" i="3"/>
  <c r="J285" i="3"/>
  <c r="J283" i="3"/>
  <c r="BK280" i="3"/>
  <c r="BK277" i="3"/>
  <c r="BK275" i="3"/>
  <c r="BK272" i="3"/>
  <c r="J266" i="3"/>
  <c r="J264" i="3"/>
  <c r="BK259" i="3"/>
  <c r="BK245" i="3"/>
  <c r="J243" i="3"/>
  <c r="BK242" i="3"/>
  <c r="J240" i="3"/>
  <c r="BK239" i="3"/>
  <c r="BK235" i="3"/>
  <c r="J230" i="3"/>
  <c r="J228" i="3"/>
  <c r="BK224" i="3"/>
  <c r="J222" i="3"/>
  <c r="BK209" i="3"/>
  <c r="J207" i="3"/>
  <c r="BK205" i="3"/>
  <c r="BK194" i="3"/>
  <c r="BK177" i="3"/>
  <c r="BK174" i="3"/>
  <c r="J172" i="3"/>
  <c r="BK161" i="3"/>
  <c r="J160" i="3"/>
  <c r="BK473" i="2"/>
  <c r="BK469" i="2"/>
  <c r="J467" i="2"/>
  <c r="BK466" i="2"/>
  <c r="BK465" i="2"/>
  <c r="J464" i="2"/>
  <c r="BK463" i="2"/>
  <c r="BK460" i="2"/>
  <c r="J451" i="2"/>
  <c r="J449" i="2"/>
  <c r="J447" i="2"/>
  <c r="BK443" i="2"/>
  <c r="J442" i="2"/>
  <c r="J441" i="2"/>
  <c r="BK440" i="2"/>
  <c r="BK438" i="2"/>
  <c r="BK436" i="2"/>
  <c r="J435" i="2"/>
  <c r="J433" i="2"/>
  <c r="BK432" i="2"/>
  <c r="J428" i="2"/>
  <c r="BK427" i="2"/>
  <c r="BK425" i="2"/>
  <c r="J423" i="2"/>
  <c r="BK422" i="2"/>
  <c r="BK420" i="2"/>
  <c r="J417" i="2"/>
  <c r="BK414" i="2"/>
  <c r="BK412" i="2"/>
  <c r="J411" i="2"/>
  <c r="BK400" i="2"/>
  <c r="BK398" i="2"/>
  <c r="BK394" i="2"/>
  <c r="J392" i="2"/>
  <c r="BK390" i="2"/>
  <c r="J389" i="2"/>
  <c r="J385" i="2"/>
  <c r="J371" i="2"/>
  <c r="BK367" i="2"/>
  <c r="BK351" i="2"/>
  <c r="J346" i="2"/>
  <c r="BK344" i="2"/>
  <c r="BK342" i="2"/>
  <c r="J333" i="2"/>
  <c r="J325" i="2"/>
  <c r="J316" i="2"/>
  <c r="J309" i="2"/>
  <c r="J308" i="2"/>
  <c r="J305" i="2"/>
  <c r="J301" i="2"/>
  <c r="BK300" i="2"/>
  <c r="J292" i="2"/>
  <c r="BK285" i="2"/>
  <c r="BK284" i="2"/>
  <c r="J283" i="2"/>
  <c r="J279" i="2"/>
  <c r="J268" i="2"/>
  <c r="J266" i="2"/>
  <c r="BK262" i="2"/>
  <c r="BK253" i="2"/>
  <c r="J248" i="2"/>
  <c r="BK242" i="2"/>
  <c r="BK241" i="2"/>
  <c r="J239" i="2"/>
  <c r="J237" i="2"/>
  <c r="BK235" i="2"/>
  <c r="J231" i="2"/>
  <c r="J230" i="2"/>
  <c r="J227" i="2"/>
  <c r="J226" i="2"/>
  <c r="J221" i="2"/>
  <c r="J220" i="2"/>
  <c r="BK216" i="2"/>
  <c r="J205" i="2"/>
  <c r="BK197" i="2"/>
  <c r="J195" i="2"/>
  <c r="BK191" i="2"/>
  <c r="J181" i="2"/>
  <c r="BK177" i="2"/>
  <c r="J176" i="2"/>
  <c r="J173" i="2"/>
  <c r="J171" i="2"/>
  <c r="J170" i="2"/>
  <c r="BK169" i="2"/>
  <c r="J151" i="2"/>
  <c r="J145" i="2"/>
  <c r="J138" i="2"/>
  <c r="J136" i="2"/>
  <c r="BK251" i="6"/>
  <c r="BK250" i="6"/>
  <c r="J241" i="6"/>
  <c r="J239" i="6"/>
  <c r="BK230" i="6"/>
  <c r="J228" i="6"/>
  <c r="BK227" i="6"/>
  <c r="J225" i="6"/>
  <c r="BK223" i="6"/>
  <c r="BK221" i="6"/>
  <c r="J215" i="6"/>
  <c r="J208" i="6"/>
  <c r="BK207" i="6"/>
  <c r="BK205" i="6"/>
  <c r="BK186" i="6"/>
  <c r="BK184" i="6"/>
  <c r="BK178" i="6"/>
  <c r="BK170" i="6"/>
  <c r="BK168" i="6"/>
  <c r="J166" i="6"/>
  <c r="BK161" i="6"/>
  <c r="BK160" i="6"/>
  <c r="J159" i="6"/>
  <c r="J154" i="6"/>
  <c r="J152" i="6"/>
  <c r="J150" i="6"/>
  <c r="BK147" i="6"/>
  <c r="BK137" i="6"/>
  <c r="J136" i="6"/>
  <c r="J134" i="6"/>
  <c r="J225" i="5"/>
  <c r="BK222" i="5"/>
  <c r="J218" i="5"/>
  <c r="BK216" i="5"/>
  <c r="BK214" i="5"/>
  <c r="J212" i="5"/>
  <c r="J209" i="5"/>
  <c r="J206" i="5"/>
  <c r="BK204" i="5"/>
  <c r="J202" i="5"/>
  <c r="BK201" i="5"/>
  <c r="BK200" i="5"/>
  <c r="J198" i="5"/>
  <c r="BK197" i="5"/>
  <c r="BK196" i="5"/>
  <c r="J195" i="5"/>
  <c r="J194" i="5"/>
  <c r="BK193" i="5"/>
  <c r="BK192" i="5"/>
  <c r="J187" i="5"/>
  <c r="BK186" i="5"/>
  <c r="J185" i="5"/>
  <c r="J174" i="5"/>
  <c r="J170" i="5"/>
  <c r="J169" i="5"/>
  <c r="J168" i="5"/>
  <c r="J166" i="5"/>
  <c r="J165" i="5"/>
  <c r="J164" i="5"/>
  <c r="BK163" i="5"/>
  <c r="J160" i="5"/>
  <c r="J159" i="5"/>
  <c r="J157" i="5"/>
  <c r="J155" i="5"/>
  <c r="J154" i="5"/>
  <c r="J152" i="5"/>
  <c r="BK151" i="5"/>
  <c r="BK149" i="5"/>
  <c r="J148" i="5"/>
  <c r="J144" i="5"/>
  <c r="J141" i="5"/>
  <c r="J140" i="5"/>
  <c r="J138" i="5"/>
  <c r="BK136" i="5"/>
  <c r="J133" i="5"/>
  <c r="BK130" i="5"/>
  <c r="J129" i="5"/>
  <c r="J128" i="5"/>
  <c r="J126" i="5"/>
  <c r="J125" i="5"/>
  <c r="J615" i="4"/>
  <c r="J612" i="4"/>
  <c r="BK586" i="4"/>
  <c r="J562" i="4"/>
  <c r="J560" i="4"/>
  <c r="BK559" i="4"/>
  <c r="J557" i="4"/>
  <c r="BK556" i="4"/>
  <c r="BK555" i="4"/>
  <c r="BK553" i="4"/>
  <c r="J543" i="4"/>
  <c r="J542" i="4"/>
  <c r="J540" i="4"/>
  <c r="BK538" i="4"/>
  <c r="J528" i="4"/>
  <c r="J527" i="4"/>
  <c r="J525" i="4"/>
  <c r="J515" i="4"/>
  <c r="J498" i="4"/>
  <c r="J488" i="4"/>
  <c r="J465" i="4"/>
  <c r="J453" i="4"/>
  <c r="J451" i="4"/>
  <c r="J448" i="4"/>
  <c r="J446" i="4"/>
  <c r="J445" i="4"/>
  <c r="BK443" i="4"/>
  <c r="BK442" i="4"/>
  <c r="J440" i="4"/>
  <c r="BK439" i="4"/>
  <c r="J438" i="4"/>
  <c r="BK436" i="4"/>
  <c r="BK434" i="4"/>
  <c r="J430" i="4"/>
  <c r="J429" i="4"/>
  <c r="BK428" i="4"/>
  <c r="J427" i="4"/>
  <c r="BK423" i="4"/>
  <c r="BK417" i="4"/>
  <c r="J395" i="4"/>
  <c r="BK393" i="4"/>
  <c r="J376" i="4"/>
  <c r="J371" i="4"/>
  <c r="BK370" i="4"/>
  <c r="BK368" i="4"/>
  <c r="J365" i="4"/>
  <c r="BK364" i="4"/>
  <c r="BK363" i="4"/>
  <c r="J362" i="4"/>
  <c r="J361" i="4"/>
  <c r="BK360" i="4"/>
  <c r="J359" i="4"/>
  <c r="J358" i="4"/>
  <c r="J354" i="4"/>
  <c r="BK352" i="4"/>
  <c r="J351" i="4"/>
  <c r="BK349" i="4"/>
  <c r="J348" i="4"/>
  <c r="J347" i="4"/>
  <c r="BK345" i="4"/>
  <c r="BK343" i="4"/>
  <c r="J341" i="4"/>
  <c r="J340" i="4"/>
  <c r="BK337" i="4"/>
  <c r="BK335" i="4"/>
  <c r="J334" i="4"/>
  <c r="J333" i="4"/>
  <c r="BK332" i="4"/>
  <c r="BK331" i="4"/>
  <c r="J328" i="4"/>
  <c r="BK326" i="4"/>
  <c r="BK325" i="4"/>
  <c r="J323" i="4"/>
  <c r="BK321" i="4"/>
  <c r="J320" i="4"/>
  <c r="BK318" i="4"/>
  <c r="BK308" i="4"/>
  <c r="J305" i="4"/>
  <c r="J302" i="4"/>
  <c r="J293" i="4"/>
  <c r="J290" i="4"/>
  <c r="BK289" i="4"/>
  <c r="J262" i="4"/>
  <c r="J257" i="4"/>
  <c r="J255" i="4"/>
  <c r="BK236" i="4"/>
  <c r="J230" i="4"/>
  <c r="J228" i="4"/>
  <c r="J227" i="4"/>
  <c r="J226" i="4"/>
  <c r="BK202" i="4"/>
  <c r="BK200" i="4"/>
  <c r="BK198" i="4"/>
  <c r="BK172" i="4"/>
  <c r="J172" i="4"/>
  <c r="BK169" i="4"/>
  <c r="BK168" i="4"/>
  <c r="BK165" i="4"/>
  <c r="J164" i="4"/>
  <c r="J163" i="4"/>
  <c r="J162" i="4"/>
  <c r="J156" i="4"/>
  <c r="BK154" i="4"/>
  <c r="J153" i="4"/>
  <c r="J146" i="4"/>
  <c r="BK145" i="4"/>
  <c r="BK331" i="3"/>
  <c r="J328" i="3"/>
  <c r="J324" i="3"/>
  <c r="BK322" i="3"/>
  <c r="J321" i="3"/>
  <c r="BK320" i="3"/>
  <c r="BK314" i="3"/>
  <c r="J312" i="3"/>
  <c r="J309" i="3"/>
  <c r="BK307" i="3"/>
  <c r="J306" i="3"/>
  <c r="J305" i="3"/>
  <c r="BK303" i="3"/>
  <c r="J302" i="3"/>
  <c r="BK301" i="3"/>
  <c r="J300" i="3"/>
  <c r="BK283" i="3"/>
  <c r="J282" i="3"/>
  <c r="J280" i="3"/>
  <c r="J279" i="3"/>
  <c r="J275" i="3"/>
  <c r="J270" i="3"/>
  <c r="BK268" i="3"/>
  <c r="BK266" i="3"/>
  <c r="BK261" i="3"/>
  <c r="J251" i="3"/>
  <c r="J245" i="3"/>
  <c r="BK243" i="3"/>
  <c r="J238" i="3"/>
  <c r="J237" i="3"/>
  <c r="J235" i="3"/>
  <c r="BK228" i="3"/>
  <c r="BK226" i="3"/>
  <c r="J224" i="3"/>
  <c r="BK222" i="3"/>
  <c r="J219" i="3"/>
  <c r="J218" i="3"/>
  <c r="J208" i="3"/>
  <c r="BK207" i="3"/>
  <c r="BK191" i="3"/>
  <c r="BK189" i="3"/>
  <c r="J187" i="3"/>
  <c r="BK186" i="3"/>
  <c r="J175" i="3"/>
  <c r="J174" i="3"/>
  <c r="J170" i="3"/>
  <c r="J162" i="3"/>
  <c r="J161" i="3"/>
  <c r="BK159" i="3"/>
  <c r="J157" i="3"/>
  <c r="J155" i="3"/>
  <c r="J154" i="3"/>
  <c r="J153" i="3"/>
  <c r="J148" i="3"/>
  <c r="BK147" i="3"/>
  <c r="BK145" i="3"/>
  <c r="BK142" i="3"/>
  <c r="BK140" i="3"/>
  <c r="BK139" i="3"/>
  <c r="BK138" i="3"/>
  <c r="J133" i="3"/>
  <c r="J473" i="2"/>
  <c r="BK471" i="2"/>
  <c r="J471" i="2"/>
  <c r="J469" i="2"/>
  <c r="BK467" i="2"/>
  <c r="J466" i="2"/>
  <c r="BK461" i="2"/>
  <c r="BK448" i="2"/>
  <c r="BK447" i="2"/>
  <c r="J440" i="2"/>
  <c r="BK439" i="2"/>
  <c r="J438" i="2"/>
  <c r="J437" i="2"/>
  <c r="BK435" i="2"/>
  <c r="BK433" i="2"/>
  <c r="J430" i="2"/>
  <c r="BK428" i="2"/>
  <c r="J427" i="2"/>
  <c r="BK426" i="2"/>
  <c r="J425" i="2"/>
  <c r="J422" i="2"/>
  <c r="BK417" i="2"/>
  <c r="J412" i="2"/>
  <c r="J400" i="2"/>
  <c r="BK399" i="2"/>
  <c r="J398" i="2"/>
  <c r="J396" i="2"/>
  <c r="J394" i="2"/>
  <c r="BK391" i="2"/>
  <c r="BK389" i="2"/>
  <c r="BK385" i="2"/>
  <c r="BK378" i="2"/>
  <c r="BK357" i="2"/>
  <c r="J351" i="2"/>
  <c r="BK350" i="2"/>
  <c r="BK346" i="2"/>
  <c r="J344" i="2"/>
  <c r="J343" i="2"/>
  <c r="J342" i="2"/>
  <c r="J329" i="2"/>
  <c r="BK316" i="2"/>
  <c r="BK313" i="2"/>
  <c r="BK309" i="2"/>
  <c r="BK303" i="2"/>
  <c r="BK302" i="2"/>
  <c r="J300" i="2"/>
  <c r="BK299" i="2"/>
  <c r="BK297" i="2"/>
  <c r="J294" i="2"/>
  <c r="BK292" i="2"/>
  <c r="J287" i="2"/>
  <c r="J285" i="2"/>
  <c r="BK283" i="2"/>
  <c r="BK281" i="2"/>
  <c r="BK279" i="2"/>
  <c r="J276" i="2"/>
  <c r="J264" i="2"/>
  <c r="J255" i="2"/>
  <c r="J253" i="2"/>
  <c r="J242" i="2"/>
  <c r="J241" i="2"/>
  <c r="J238" i="2"/>
  <c r="BK237" i="2"/>
  <c r="BK233" i="2"/>
  <c r="J232" i="2"/>
  <c r="BK231" i="2"/>
  <c r="BK230" i="2"/>
  <c r="BK227" i="2"/>
  <c r="BK225" i="2"/>
  <c r="J223" i="2"/>
  <c r="BK221" i="2"/>
  <c r="J219" i="2"/>
  <c r="J216" i="2"/>
  <c r="BK205" i="2"/>
  <c r="J197" i="2"/>
  <c r="BK195" i="2"/>
  <c r="J177" i="2"/>
  <c r="BK168" i="2"/>
  <c r="J152" i="2"/>
  <c r="BK145" i="2"/>
  <c r="J256" i="6"/>
  <c r="J254" i="6"/>
  <c r="BK253" i="6"/>
  <c r="J250" i="6"/>
  <c r="J244" i="6"/>
  <c r="BK234" i="6"/>
  <c r="BK225" i="6"/>
  <c r="BK217" i="6"/>
  <c r="BK216" i="6"/>
  <c r="J213" i="6"/>
  <c r="J211" i="6"/>
  <c r="J209" i="6"/>
  <c r="J207" i="6"/>
  <c r="J196" i="6"/>
  <c r="BK195" i="6"/>
  <c r="J193" i="6"/>
  <c r="BK190" i="6"/>
  <c r="J188" i="6"/>
  <c r="BK187" i="6"/>
  <c r="BK180" i="6"/>
  <c r="J178" i="6"/>
  <c r="J176" i="6"/>
  <c r="BK166" i="6"/>
  <c r="BK163" i="6"/>
  <c r="J157" i="6"/>
  <c r="BK154" i="6"/>
  <c r="J146" i="6"/>
  <c r="BK145" i="6"/>
  <c r="J138" i="6"/>
  <c r="BK134" i="6"/>
  <c r="BK225" i="5"/>
  <c r="BK223" i="5"/>
  <c r="J221" i="5"/>
  <c r="J219" i="5"/>
  <c r="BK218" i="5"/>
  <c r="J215" i="5"/>
  <c r="BK206" i="5"/>
  <c r="J205" i="5"/>
  <c r="BK203" i="5"/>
  <c r="BK202" i="5"/>
  <c r="BK199" i="5"/>
  <c r="BK191" i="5"/>
  <c r="J190" i="5"/>
  <c r="J189" i="5"/>
  <c r="BK185" i="5"/>
  <c r="BK184" i="5"/>
  <c r="J182" i="5"/>
  <c r="BK181" i="5"/>
  <c r="J179" i="5"/>
  <c r="BK178" i="5"/>
  <c r="J177" i="5"/>
  <c r="BK175" i="5"/>
  <c r="J172" i="5"/>
  <c r="BK171" i="5"/>
  <c r="BK168" i="5"/>
  <c r="BK167" i="5"/>
  <c r="BK166" i="5"/>
  <c r="BK165" i="5"/>
  <c r="BK164" i="5"/>
  <c r="J158" i="5"/>
  <c r="BK156" i="5"/>
  <c r="BK154" i="5"/>
  <c r="BK152" i="5"/>
  <c r="J151" i="5"/>
  <c r="J150" i="5"/>
  <c r="J146" i="5"/>
  <c r="BK145" i="5"/>
  <c r="J145" i="5"/>
  <c r="BK143" i="5"/>
  <c r="BK140" i="5"/>
  <c r="J137" i="5"/>
  <c r="J135" i="5"/>
  <c r="J134" i="5"/>
  <c r="J130" i="5"/>
  <c r="BK129" i="5"/>
  <c r="BK127" i="5"/>
  <c r="BK124" i="5"/>
  <c r="BK144" i="4" l="1"/>
  <c r="R161" i="4"/>
  <c r="R201" i="4"/>
  <c r="R288" i="4"/>
  <c r="P304" i="4"/>
  <c r="R324" i="4"/>
  <c r="R329" i="4"/>
  <c r="R336" i="4"/>
  <c r="R344" i="4"/>
  <c r="T366" i="4"/>
  <c r="P369" i="4"/>
  <c r="P374" i="4"/>
  <c r="T394" i="4"/>
  <c r="P425" i="4"/>
  <c r="P450" i="4"/>
  <c r="BK495" i="4"/>
  <c r="J495" i="4" s="1"/>
  <c r="J116" i="4" s="1"/>
  <c r="R495" i="4"/>
  <c r="T499" i="4"/>
  <c r="R541" i="4"/>
  <c r="BK558" i="4"/>
  <c r="J558" i="4"/>
  <c r="J119" i="4"/>
  <c r="R123" i="5"/>
  <c r="BK176" i="5"/>
  <c r="J176" i="5"/>
  <c r="J99" i="5"/>
  <c r="BK183" i="5"/>
  <c r="J183" i="5" s="1"/>
  <c r="J100" i="5" s="1"/>
  <c r="BK217" i="5"/>
  <c r="J217" i="5" s="1"/>
  <c r="J101" i="5" s="1"/>
  <c r="P224" i="5"/>
  <c r="R238" i="6"/>
  <c r="R135" i="2"/>
  <c r="P167" i="2"/>
  <c r="BK222" i="2"/>
  <c r="J222" i="2"/>
  <c r="J101" i="2" s="1"/>
  <c r="R222" i="2"/>
  <c r="R280" i="2"/>
  <c r="T298" i="2"/>
  <c r="T295" i="2" s="1"/>
  <c r="BK315" i="2"/>
  <c r="J315" i="2"/>
  <c r="J108" i="2"/>
  <c r="R315" i="2"/>
  <c r="P345" i="2"/>
  <c r="T345" i="2"/>
  <c r="P413" i="2"/>
  <c r="R413" i="2"/>
  <c r="BK434" i="2"/>
  <c r="J434" i="2"/>
  <c r="J111" i="2"/>
  <c r="R434" i="2"/>
  <c r="BK450" i="2"/>
  <c r="J450" i="2"/>
  <c r="J112" i="2"/>
  <c r="R450" i="2"/>
  <c r="BK462" i="2"/>
  <c r="J462" i="2"/>
  <c r="J113" i="2"/>
  <c r="R462" i="2"/>
  <c r="R137" i="3"/>
  <c r="P152" i="3"/>
  <c r="BK173" i="3"/>
  <c r="J173" i="3" s="1"/>
  <c r="J104" i="3" s="1"/>
  <c r="P176" i="3"/>
  <c r="BK227" i="3"/>
  <c r="J227" i="3" s="1"/>
  <c r="J106" i="3" s="1"/>
  <c r="T227" i="3"/>
  <c r="P284" i="3"/>
  <c r="BK308" i="3"/>
  <c r="J308" i="3" s="1"/>
  <c r="J108" i="3" s="1"/>
  <c r="BK315" i="3"/>
  <c r="J315" i="3" s="1"/>
  <c r="J109" i="3" s="1"/>
  <c r="R315" i="3"/>
  <c r="P144" i="4"/>
  <c r="BK161" i="4"/>
  <c r="J161" i="4" s="1"/>
  <c r="J99" i="4" s="1"/>
  <c r="P201" i="4"/>
  <c r="P288" i="4"/>
  <c r="BK304" i="4"/>
  <c r="BK324" i="4"/>
  <c r="J324" i="4"/>
  <c r="J105" i="4" s="1"/>
  <c r="BK329" i="4"/>
  <c r="J329" i="4"/>
  <c r="J106" i="4"/>
  <c r="T329" i="4"/>
  <c r="BK344" i="4"/>
  <c r="J344" i="4"/>
  <c r="J108" i="4"/>
  <c r="BK366" i="4"/>
  <c r="J366" i="4" s="1"/>
  <c r="J109" i="4" s="1"/>
  <c r="R366" i="4"/>
  <c r="R369" i="4"/>
  <c r="T374" i="4"/>
  <c r="R394" i="4"/>
  <c r="T425" i="4"/>
  <c r="T444" i="4"/>
  <c r="T450" i="4"/>
  <c r="P495" i="4"/>
  <c r="P499" i="4"/>
  <c r="T541" i="4"/>
  <c r="R558" i="4"/>
  <c r="P123" i="5"/>
  <c r="P173" i="5"/>
  <c r="T173" i="5"/>
  <c r="T176" i="5"/>
  <c r="R183" i="5"/>
  <c r="P217" i="5"/>
  <c r="R217" i="5"/>
  <c r="R224" i="5"/>
  <c r="BK133" i="6"/>
  <c r="J133" i="6"/>
  <c r="J98" i="6" s="1"/>
  <c r="P133" i="6"/>
  <c r="BK173" i="6"/>
  <c r="J173" i="6"/>
  <c r="J99" i="6" s="1"/>
  <c r="BK179" i="6"/>
  <c r="J179" i="6"/>
  <c r="J100" i="6"/>
  <c r="R252" i="6"/>
  <c r="P135" i="2"/>
  <c r="T135" i="2"/>
  <c r="T167" i="2"/>
  <c r="P218" i="2"/>
  <c r="T218" i="2"/>
  <c r="P222" i="2"/>
  <c r="BK280" i="2"/>
  <c r="J280" i="2" s="1"/>
  <c r="J102" i="2" s="1"/>
  <c r="T280" i="2"/>
  <c r="P298" i="2"/>
  <c r="P295" i="2" s="1"/>
  <c r="R298" i="2"/>
  <c r="T315" i="2"/>
  <c r="BK137" i="3"/>
  <c r="BK152" i="3"/>
  <c r="J152" i="3"/>
  <c r="J101" i="3"/>
  <c r="T152" i="3"/>
  <c r="BK176" i="3"/>
  <c r="J176" i="3"/>
  <c r="J105" i="3"/>
  <c r="T176" i="3"/>
  <c r="R227" i="3"/>
  <c r="T284" i="3"/>
  <c r="P308" i="3"/>
  <c r="T308" i="3"/>
  <c r="P315" i="3"/>
  <c r="R144" i="4"/>
  <c r="R143" i="4"/>
  <c r="P161" i="4"/>
  <c r="BK201" i="4"/>
  <c r="J201" i="4" s="1"/>
  <c r="J100" i="4" s="1"/>
  <c r="BK288" i="4"/>
  <c r="J288" i="4"/>
  <c r="J101" i="4" s="1"/>
  <c r="R304" i="4"/>
  <c r="P324" i="4"/>
  <c r="BK336" i="4"/>
  <c r="J336" i="4" s="1"/>
  <c r="J107" i="4" s="1"/>
  <c r="T336" i="4"/>
  <c r="P344" i="4"/>
  <c r="BK369" i="4"/>
  <c r="J369" i="4"/>
  <c r="J110" i="4" s="1"/>
  <c r="T369" i="4"/>
  <c r="R374" i="4"/>
  <c r="P394" i="4"/>
  <c r="R425" i="4"/>
  <c r="R444" i="4"/>
  <c r="R450" i="4"/>
  <c r="T495" i="4"/>
  <c r="R499" i="4"/>
  <c r="T558" i="4"/>
  <c r="T123" i="5"/>
  <c r="R173" i="5"/>
  <c r="P176" i="5"/>
  <c r="P183" i="5"/>
  <c r="T217" i="5"/>
  <c r="T224" i="5"/>
  <c r="T133" i="6"/>
  <c r="R173" i="6"/>
  <c r="P179" i="6"/>
  <c r="T179" i="6"/>
  <c r="P185" i="6"/>
  <c r="T185" i="6"/>
  <c r="BK206" i="6"/>
  <c r="J206" i="6"/>
  <c r="J104" i="6" s="1"/>
  <c r="BK135" i="2"/>
  <c r="J135" i="2" s="1"/>
  <c r="J98" i="2" s="1"/>
  <c r="BK167" i="2"/>
  <c r="J167" i="2"/>
  <c r="J99" i="2" s="1"/>
  <c r="R167" i="2"/>
  <c r="BK218" i="2"/>
  <c r="J218" i="2"/>
  <c r="J100" i="2" s="1"/>
  <c r="R218" i="2"/>
  <c r="T222" i="2"/>
  <c r="P280" i="2"/>
  <c r="BK298" i="2"/>
  <c r="J298" i="2"/>
  <c r="J106" i="2" s="1"/>
  <c r="P315" i="2"/>
  <c r="BK345" i="2"/>
  <c r="J345" i="2"/>
  <c r="J109" i="2" s="1"/>
  <c r="R345" i="2"/>
  <c r="R295" i="2" s="1"/>
  <c r="BK413" i="2"/>
  <c r="J413" i="2"/>
  <c r="J110" i="2" s="1"/>
  <c r="T413" i="2"/>
  <c r="P434" i="2"/>
  <c r="T434" i="2"/>
  <c r="P450" i="2"/>
  <c r="T450" i="2"/>
  <c r="P462" i="2"/>
  <c r="T462" i="2"/>
  <c r="P137" i="3"/>
  <c r="T137" i="3"/>
  <c r="R152" i="3"/>
  <c r="P173" i="3"/>
  <c r="R173" i="3"/>
  <c r="T173" i="3"/>
  <c r="R176" i="3"/>
  <c r="P227" i="3"/>
  <c r="BK284" i="3"/>
  <c r="J284" i="3"/>
  <c r="J107" i="3" s="1"/>
  <c r="R284" i="3"/>
  <c r="R308" i="3"/>
  <c r="T315" i="3"/>
  <c r="T144" i="4"/>
  <c r="T161" i="4"/>
  <c r="T201" i="4"/>
  <c r="T288" i="4"/>
  <c r="T304" i="4"/>
  <c r="T324" i="4"/>
  <c r="P329" i="4"/>
  <c r="P336" i="4"/>
  <c r="T344" i="4"/>
  <c r="P366" i="4"/>
  <c r="BK374" i="4"/>
  <c r="J374" i="4"/>
  <c r="J111" i="4" s="1"/>
  <c r="BK394" i="4"/>
  <c r="J394" i="4" s="1"/>
  <c r="J112" i="4" s="1"/>
  <c r="BK425" i="4"/>
  <c r="J425" i="4"/>
  <c r="J113" i="4" s="1"/>
  <c r="BK444" i="4"/>
  <c r="J444" i="4"/>
  <c r="J114" i="4"/>
  <c r="P444" i="4"/>
  <c r="BK450" i="4"/>
  <c r="J450" i="4" s="1"/>
  <c r="J115" i="4" s="1"/>
  <c r="BK499" i="4"/>
  <c r="J499" i="4"/>
  <c r="J117" i="4" s="1"/>
  <c r="BK541" i="4"/>
  <c r="J541" i="4" s="1"/>
  <c r="J118" i="4" s="1"/>
  <c r="P541" i="4"/>
  <c r="P558" i="4"/>
  <c r="BK123" i="5"/>
  <c r="J123" i="5"/>
  <c r="J97" i="5" s="1"/>
  <c r="BK173" i="5"/>
  <c r="J173" i="5" s="1"/>
  <c r="J98" i="5" s="1"/>
  <c r="R176" i="5"/>
  <c r="T183" i="5"/>
  <c r="BK224" i="5"/>
  <c r="J224" i="5"/>
  <c r="J102" i="5" s="1"/>
  <c r="R133" i="6"/>
  <c r="P173" i="6"/>
  <c r="T173" i="6"/>
  <c r="R179" i="6"/>
  <c r="BK185" i="6"/>
  <c r="J185" i="6" s="1"/>
  <c r="J101" i="6" s="1"/>
  <c r="R185" i="6"/>
  <c r="BK201" i="6"/>
  <c r="J201" i="6" s="1"/>
  <c r="J103" i="6" s="1"/>
  <c r="P201" i="6"/>
  <c r="R201" i="6"/>
  <c r="T201" i="6"/>
  <c r="P206" i="6"/>
  <c r="R206" i="6"/>
  <c r="T206" i="6"/>
  <c r="BK224" i="6"/>
  <c r="J224" i="6"/>
  <c r="J106" i="6" s="1"/>
  <c r="P224" i="6"/>
  <c r="R224" i="6"/>
  <c r="T224" i="6"/>
  <c r="BK238" i="6"/>
  <c r="J238" i="6"/>
  <c r="J107" i="6" s="1"/>
  <c r="P238" i="6"/>
  <c r="T238" i="6"/>
  <c r="BK243" i="6"/>
  <c r="J243" i="6" s="1"/>
  <c r="J109" i="6" s="1"/>
  <c r="P243" i="6"/>
  <c r="R243" i="6"/>
  <c r="T243" i="6"/>
  <c r="BK249" i="6"/>
  <c r="J249" i="6" s="1"/>
  <c r="J110" i="6" s="1"/>
  <c r="P249" i="6"/>
  <c r="R249" i="6"/>
  <c r="T249" i="6"/>
  <c r="BK252" i="6"/>
  <c r="J252" i="6" s="1"/>
  <c r="J111" i="6" s="1"/>
  <c r="P252" i="6"/>
  <c r="T252" i="6"/>
  <c r="BK123" i="7"/>
  <c r="J123" i="7"/>
  <c r="J98" i="7" s="1"/>
  <c r="P123" i="7"/>
  <c r="R123" i="7"/>
  <c r="T123" i="7"/>
  <c r="BK132" i="7"/>
  <c r="J132" i="7"/>
  <c r="J101" i="7" s="1"/>
  <c r="P132" i="7"/>
  <c r="R132" i="7"/>
  <c r="T132" i="7"/>
  <c r="BK301" i="4"/>
  <c r="J301" i="4"/>
  <c r="J102" i="4" s="1"/>
  <c r="BK611" i="4"/>
  <c r="J611" i="4" s="1"/>
  <c r="J121" i="4" s="1"/>
  <c r="F92" i="5"/>
  <c r="J116" i="5"/>
  <c r="BE135" i="5"/>
  <c r="BE137" i="5"/>
  <c r="BE139" i="5"/>
  <c r="BE140" i="5"/>
  <c r="BE159" i="5"/>
  <c r="BE160" i="5"/>
  <c r="BE161" i="5"/>
  <c r="BE174" i="5"/>
  <c r="BE188" i="5"/>
  <c r="BE195" i="5"/>
  <c r="BE196" i="5"/>
  <c r="BE197" i="5"/>
  <c r="BE200" i="5"/>
  <c r="BE204" i="5"/>
  <c r="BE208" i="5"/>
  <c r="BE211" i="5"/>
  <c r="BE213" i="5"/>
  <c r="BE215" i="5"/>
  <c r="BE219" i="5"/>
  <c r="BE220" i="5"/>
  <c r="BE221" i="5"/>
  <c r="BE226" i="5"/>
  <c r="E85" i="6"/>
  <c r="F92" i="6"/>
  <c r="BE150" i="6"/>
  <c r="BE157" i="6"/>
  <c r="BE159" i="6"/>
  <c r="BE160" i="6"/>
  <c r="BE168" i="6"/>
  <c r="BE170" i="6"/>
  <c r="BE174" i="6"/>
  <c r="BE176" i="6"/>
  <c r="BE182" i="6"/>
  <c r="BE184" i="6"/>
  <c r="BE202" i="6"/>
  <c r="BE215" i="6"/>
  <c r="BE223" i="6"/>
  <c r="BE228" i="6"/>
  <c r="BE239" i="6"/>
  <c r="BE241" i="6"/>
  <c r="BE244" i="6"/>
  <c r="BE250" i="6"/>
  <c r="BE256" i="6"/>
  <c r="E123" i="2"/>
  <c r="F130" i="2"/>
  <c r="BE138" i="2"/>
  <c r="BE151" i="2"/>
  <c r="BE197" i="2"/>
  <c r="BE223" i="2"/>
  <c r="BE225" i="2"/>
  <c r="BE227" i="2"/>
  <c r="BE230" i="2"/>
  <c r="BE232" i="2"/>
  <c r="BE235" i="2"/>
  <c r="BE239" i="2"/>
  <c r="BE253" i="2"/>
  <c r="BE255" i="2"/>
  <c r="BE262" i="2"/>
  <c r="BE276" i="2"/>
  <c r="BE287" i="2"/>
  <c r="BE294" i="2"/>
  <c r="BE297" i="2"/>
  <c r="BE301" i="2"/>
  <c r="BE308" i="2"/>
  <c r="BE325" i="2"/>
  <c r="BE333" i="2"/>
  <c r="BE351" i="2"/>
  <c r="BE367" i="2"/>
  <c r="BE371" i="2"/>
  <c r="BE385" i="2"/>
  <c r="BE390" i="2"/>
  <c r="BE391" i="2"/>
  <c r="BE392" i="2"/>
  <c r="BE394" i="2"/>
  <c r="BE398" i="2"/>
  <c r="BE399" i="2"/>
  <c r="BE412" i="2"/>
  <c r="BE422" i="2"/>
  <c r="BE425" i="2"/>
  <c r="BE427" i="2"/>
  <c r="BE432" i="2"/>
  <c r="BE438" i="2"/>
  <c r="BE443" i="2"/>
  <c r="BE460" i="2"/>
  <c r="BE471" i="2"/>
  <c r="E85" i="3"/>
  <c r="F92" i="3"/>
  <c r="J124" i="3"/>
  <c r="J126" i="3"/>
  <c r="BE133" i="3"/>
  <c r="BE138" i="3"/>
  <c r="BE145" i="3"/>
  <c r="BE147" i="3"/>
  <c r="BE148" i="3"/>
  <c r="BE155" i="3"/>
  <c r="BE157" i="3"/>
  <c r="BE160" i="3"/>
  <c r="BE162" i="3"/>
  <c r="BE174" i="3"/>
  <c r="BE177" i="3"/>
  <c r="BE187" i="3"/>
  <c r="BE205" i="3"/>
  <c r="BE209" i="3"/>
  <c r="BE219" i="3"/>
  <c r="BE224" i="3"/>
  <c r="BE259" i="3"/>
  <c r="BE264" i="3"/>
  <c r="BE266" i="3"/>
  <c r="BE275" i="3"/>
  <c r="BE285" i="3"/>
  <c r="BE302" i="3"/>
  <c r="BE306" i="3"/>
  <c r="BE312" i="3"/>
  <c r="BE314" i="3"/>
  <c r="BE322" i="3"/>
  <c r="BE324" i="3"/>
  <c r="BE331" i="3"/>
  <c r="BK132" i="3"/>
  <c r="J132" i="3"/>
  <c r="J98" i="3"/>
  <c r="E85" i="4"/>
  <c r="J89" i="4"/>
  <c r="F139" i="4"/>
  <c r="BE153" i="4"/>
  <c r="BE159" i="4"/>
  <c r="BE162" i="4"/>
  <c r="BE164" i="4"/>
  <c r="BE166" i="4"/>
  <c r="BE168" i="4"/>
  <c r="BE171" i="4"/>
  <c r="BE172" i="4"/>
  <c r="BE196" i="4"/>
  <c r="BE199" i="4"/>
  <c r="BE230" i="4"/>
  <c r="BE253" i="4"/>
  <c r="BE261" i="4"/>
  <c r="BE262" i="4"/>
  <c r="BE291" i="4"/>
  <c r="BE306" i="4"/>
  <c r="BE316" i="4"/>
  <c r="BE328" i="4"/>
  <c r="BE330" i="4"/>
  <c r="BE331" i="4"/>
  <c r="BE334" i="4"/>
  <c r="BE342" i="4"/>
  <c r="BE348" i="4"/>
  <c r="BE351" i="4"/>
  <c r="BE353" i="4"/>
  <c r="BE359" i="4"/>
  <c r="BE361" i="4"/>
  <c r="BE363" i="4"/>
  <c r="BE367" i="4"/>
  <c r="BE368" i="4"/>
  <c r="BE373" i="4"/>
  <c r="BE392" i="4"/>
  <c r="BE395" i="4"/>
  <c r="BE424" i="4"/>
  <c r="BE426" i="4"/>
  <c r="BE427" i="4"/>
  <c r="BE430" i="4"/>
  <c r="BE438" i="4"/>
  <c r="BE441" i="4"/>
  <c r="BE442" i="4"/>
  <c r="BE452" i="4"/>
  <c r="BE494" i="4"/>
  <c r="BE498" i="4"/>
  <c r="BE500" i="4"/>
  <c r="BE513" i="4"/>
  <c r="BE515" i="4"/>
  <c r="BE528" i="4"/>
  <c r="BE553" i="4"/>
  <c r="BE555" i="4"/>
  <c r="BE556" i="4"/>
  <c r="BE561" i="4"/>
  <c r="J118" i="5"/>
  <c r="BE128" i="5"/>
  <c r="BE129" i="5"/>
  <c r="BE136" i="5"/>
  <c r="BE145" i="5"/>
  <c r="BE146" i="5"/>
  <c r="BE147" i="5"/>
  <c r="BE149" i="5"/>
  <c r="BE152" i="5"/>
  <c r="BE157" i="5"/>
  <c r="BE158" i="5"/>
  <c r="BE162" i="5"/>
  <c r="BE170" i="5"/>
  <c r="BE171" i="5"/>
  <c r="BE175" i="5"/>
  <c r="BE178" i="5"/>
  <c r="BE180" i="5"/>
  <c r="BE181" i="5"/>
  <c r="BE182" i="5"/>
  <c r="BE184" i="5"/>
  <c r="BE187" i="5"/>
  <c r="BE189" i="5"/>
  <c r="BE191" i="5"/>
  <c r="BE194" i="5"/>
  <c r="BE198" i="5"/>
  <c r="BE199" i="5"/>
  <c r="BE206" i="5"/>
  <c r="BE207" i="5"/>
  <c r="BE210" i="5"/>
  <c r="BE214" i="5"/>
  <c r="BE225" i="5"/>
  <c r="BE134" i="6"/>
  <c r="BE138" i="6"/>
  <c r="BE145" i="6"/>
  <c r="BE152" i="6"/>
  <c r="BE156" i="6"/>
  <c r="BE163" i="6"/>
  <c r="BE172" i="6"/>
  <c r="BE180" i="6"/>
  <c r="BE187" i="6"/>
  <c r="BE188" i="6"/>
  <c r="BE190" i="6"/>
  <c r="BE193" i="6"/>
  <c r="BE196" i="6"/>
  <c r="BE209" i="6"/>
  <c r="BE214" i="6"/>
  <c r="BE246" i="6"/>
  <c r="J89" i="2"/>
  <c r="BE168" i="2"/>
  <c r="BE170" i="2"/>
  <c r="BE176" i="2"/>
  <c r="BE181" i="2"/>
  <c r="BE195" i="2"/>
  <c r="BE205" i="2"/>
  <c r="BE220" i="2"/>
  <c r="BE221" i="2"/>
  <c r="BE226" i="2"/>
  <c r="BE233" i="2"/>
  <c r="BE241" i="2"/>
  <c r="BE248" i="2"/>
  <c r="BE264" i="2"/>
  <c r="BE266" i="2"/>
  <c r="BE279" i="2"/>
  <c r="BE292" i="2"/>
  <c r="BE299" i="2"/>
  <c r="BE302" i="2"/>
  <c r="BE305" i="2"/>
  <c r="BE309" i="2"/>
  <c r="BE329" i="2"/>
  <c r="BE343" i="2"/>
  <c r="BE350" i="2"/>
  <c r="BE357" i="2"/>
  <c r="BE396" i="2"/>
  <c r="BE411" i="2"/>
  <c r="BE414" i="2"/>
  <c r="BE420" i="2"/>
  <c r="BE423" i="2"/>
  <c r="BE426" i="2"/>
  <c r="BE430" i="2"/>
  <c r="BE433" i="2"/>
  <c r="BE436" i="2"/>
  <c r="BE437" i="2"/>
  <c r="BE439" i="2"/>
  <c r="BE442" i="2"/>
  <c r="BE447" i="2"/>
  <c r="BE448" i="2"/>
  <c r="BE451" i="2"/>
  <c r="BE461" i="2"/>
  <c r="BE464" i="2"/>
  <c r="BE465" i="2"/>
  <c r="BE466" i="2"/>
  <c r="BE467" i="2"/>
  <c r="BE469" i="2"/>
  <c r="BE473" i="2"/>
  <c r="BK296" i="2"/>
  <c r="BE170" i="3"/>
  <c r="BE175" i="3"/>
  <c r="BE189" i="3"/>
  <c r="BE191" i="3"/>
  <c r="BE194" i="3"/>
  <c r="BE208" i="3"/>
  <c r="BE222" i="3"/>
  <c r="BE230" i="3"/>
  <c r="BE237" i="3"/>
  <c r="BE238" i="3"/>
  <c r="BE240" i="3"/>
  <c r="BE243" i="3"/>
  <c r="BE251" i="3"/>
  <c r="BE270" i="3"/>
  <c r="BE272" i="3"/>
  <c r="BE279" i="3"/>
  <c r="BE283" i="3"/>
  <c r="BE287" i="3"/>
  <c r="BE300" i="3"/>
  <c r="BE303" i="3"/>
  <c r="BE307" i="3"/>
  <c r="BE320" i="3"/>
  <c r="BK330" i="3"/>
  <c r="J330" i="3" s="1"/>
  <c r="J110" i="3" s="1"/>
  <c r="BE146" i="4"/>
  <c r="BE198" i="4"/>
  <c r="BE226" i="4"/>
  <c r="BE228" i="4"/>
  <c r="BE255" i="4"/>
  <c r="BE259" i="4"/>
  <c r="BE290" i="4"/>
  <c r="BE293" i="4"/>
  <c r="BE297" i="4"/>
  <c r="BE305" i="4"/>
  <c r="BE314" i="4"/>
  <c r="BE318" i="4"/>
  <c r="BE320" i="4"/>
  <c r="BE323" i="4"/>
  <c r="BE332" i="4"/>
  <c r="BE338" i="4"/>
  <c r="BE341" i="4"/>
  <c r="BE345" i="4"/>
  <c r="BE346" i="4"/>
  <c r="BE347" i="4"/>
  <c r="BE350" i="4"/>
  <c r="BE355" i="4"/>
  <c r="BE356" i="4"/>
  <c r="BE360" i="4"/>
  <c r="BE365" i="4"/>
  <c r="BE371" i="4"/>
  <c r="BE372" i="4"/>
  <c r="BE375" i="4"/>
  <c r="BE423" i="4"/>
  <c r="BE428" i="4"/>
  <c r="BE434" i="4"/>
  <c r="BE435" i="4"/>
  <c r="BE443" i="4"/>
  <c r="BE445" i="4"/>
  <c r="BE448" i="4"/>
  <c r="BE453" i="4"/>
  <c r="BE485" i="4"/>
  <c r="BE487" i="4"/>
  <c r="BE496" i="4"/>
  <c r="BE527" i="4"/>
  <c r="BE538" i="4"/>
  <c r="E85" i="5"/>
  <c r="BE124" i="5"/>
  <c r="BE125" i="5"/>
  <c r="BE127" i="5"/>
  <c r="BE130" i="5"/>
  <c r="BE131" i="5"/>
  <c r="BE132" i="5"/>
  <c r="BE133" i="5"/>
  <c r="BE134" i="5"/>
  <c r="BE138" i="5"/>
  <c r="BE142" i="5"/>
  <c r="BE150" i="5"/>
  <c r="BE151" i="5"/>
  <c r="BE153" i="5"/>
  <c r="BE163" i="5"/>
  <c r="BE164" i="5"/>
  <c r="BE165" i="5"/>
  <c r="BE169" i="5"/>
  <c r="BE172" i="5"/>
  <c r="BE179" i="5"/>
  <c r="BE185" i="5"/>
  <c r="BE190" i="5"/>
  <c r="BE193" i="5"/>
  <c r="BE201" i="5"/>
  <c r="BE202" i="5"/>
  <c r="BE203" i="5"/>
  <c r="BE205" i="5"/>
  <c r="BE209" i="5"/>
  <c r="BE216" i="5"/>
  <c r="BE222" i="5"/>
  <c r="BE223" i="5"/>
  <c r="BE227" i="5"/>
  <c r="BE228" i="5"/>
  <c r="J89" i="6"/>
  <c r="BE136" i="6"/>
  <c r="BE137" i="6"/>
  <c r="BE146" i="6"/>
  <c r="BE161" i="6"/>
  <c r="BE166" i="6"/>
  <c r="BE205" i="6"/>
  <c r="BE207" i="6"/>
  <c r="BE211" i="6"/>
  <c r="BE213" i="6"/>
  <c r="BE217" i="6"/>
  <c r="BE221" i="6"/>
  <c r="J91" i="2"/>
  <c r="BE136" i="2"/>
  <c r="BE145" i="2"/>
  <c r="BE152" i="2"/>
  <c r="BE169" i="2"/>
  <c r="BE171" i="2"/>
  <c r="BE173" i="2"/>
  <c r="BE177" i="2"/>
  <c r="BE191" i="2"/>
  <c r="BE216" i="2"/>
  <c r="BE219" i="2"/>
  <c r="BE231" i="2"/>
  <c r="BE237" i="2"/>
  <c r="BE238" i="2"/>
  <c r="BE242" i="2"/>
  <c r="BE268" i="2"/>
  <c r="BE281" i="2"/>
  <c r="BE283" i="2"/>
  <c r="BE284" i="2"/>
  <c r="BE285" i="2"/>
  <c r="BE300" i="2"/>
  <c r="BE303" i="2"/>
  <c r="BE313" i="2"/>
  <c r="BE316" i="2"/>
  <c r="BE342" i="2"/>
  <c r="BE344" i="2"/>
  <c r="BE346" i="2"/>
  <c r="BE378" i="2"/>
  <c r="BE389" i="2"/>
  <c r="BE400" i="2"/>
  <c r="BE417" i="2"/>
  <c r="BE428" i="2"/>
  <c r="BE435" i="2"/>
  <c r="BE440" i="2"/>
  <c r="BE441" i="2"/>
  <c r="BE449" i="2"/>
  <c r="BE463" i="2"/>
  <c r="BK293" i="2"/>
  <c r="J293" i="2"/>
  <c r="J103" i="2"/>
  <c r="BK312" i="2"/>
  <c r="J312" i="2" s="1"/>
  <c r="J107" i="2" s="1"/>
  <c r="BE139" i="3"/>
  <c r="BE140" i="3"/>
  <c r="BE142" i="3"/>
  <c r="BE153" i="3"/>
  <c r="BE154" i="3"/>
  <c r="BE159" i="3"/>
  <c r="BE161" i="3"/>
  <c r="BE172" i="3"/>
  <c r="BE186" i="3"/>
  <c r="BE207" i="3"/>
  <c r="BE218" i="3"/>
  <c r="BE226" i="3"/>
  <c r="BE228" i="3"/>
  <c r="BE235" i="3"/>
  <c r="BE239" i="3"/>
  <c r="BE242" i="3"/>
  <c r="BE245" i="3"/>
  <c r="BE261" i="3"/>
  <c r="BE268" i="3"/>
  <c r="BE277" i="3"/>
  <c r="BE280" i="3"/>
  <c r="BE282" i="3"/>
  <c r="BE298" i="3"/>
  <c r="BE301" i="3"/>
  <c r="BE305" i="3"/>
  <c r="BE309" i="3"/>
  <c r="BE316" i="3"/>
  <c r="BE321" i="3"/>
  <c r="BE328" i="3"/>
  <c r="BK169" i="3"/>
  <c r="J169" i="3" s="1"/>
  <c r="J102" i="3" s="1"/>
  <c r="BK171" i="3"/>
  <c r="J171" i="3" s="1"/>
  <c r="J103" i="3" s="1"/>
  <c r="J91" i="4"/>
  <c r="BE145" i="4"/>
  <c r="BE154" i="4"/>
  <c r="BE156" i="4"/>
  <c r="BE163" i="4"/>
  <c r="BE165" i="4"/>
  <c r="BE169" i="4"/>
  <c r="BE200" i="4"/>
  <c r="BE202" i="4"/>
  <c r="BE227" i="4"/>
  <c r="BE236" i="4"/>
  <c r="BE257" i="4"/>
  <c r="BE260" i="4"/>
  <c r="BE264" i="4"/>
  <c r="BE289" i="4"/>
  <c r="BE302" i="4"/>
  <c r="BE308" i="4"/>
  <c r="BE321" i="4"/>
  <c r="BE325" i="4"/>
  <c r="BE326" i="4"/>
  <c r="BE333" i="4"/>
  <c r="BE335" i="4"/>
  <c r="BE337" i="4"/>
  <c r="BE339" i="4"/>
  <c r="BE340" i="4"/>
  <c r="BE343" i="4"/>
  <c r="BE349" i="4"/>
  <c r="BE352" i="4"/>
  <c r="BE354" i="4"/>
  <c r="BE357" i="4"/>
  <c r="BE358" i="4"/>
  <c r="BE362" i="4"/>
  <c r="BE364" i="4"/>
  <c r="BE370" i="4"/>
  <c r="BE376" i="4"/>
  <c r="BE393" i="4"/>
  <c r="BE417" i="4"/>
  <c r="BE429" i="4"/>
  <c r="BE436" i="4"/>
  <c r="BE437" i="4"/>
  <c r="BE439" i="4"/>
  <c r="BE440" i="4"/>
  <c r="BE446" i="4"/>
  <c r="BE449" i="4"/>
  <c r="BE451" i="4"/>
  <c r="BE465" i="4"/>
  <c r="BE469" i="4"/>
  <c r="BE488" i="4"/>
  <c r="BE501" i="4"/>
  <c r="BE525" i="4"/>
  <c r="BE540" i="4"/>
  <c r="BE542" i="4"/>
  <c r="BE543" i="4"/>
  <c r="BE557" i="4"/>
  <c r="BE559" i="4"/>
  <c r="BE560" i="4"/>
  <c r="BE562" i="4"/>
  <c r="BE586" i="4"/>
  <c r="BE612" i="4"/>
  <c r="BE615" i="4"/>
  <c r="BK614" i="4"/>
  <c r="J614" i="4"/>
  <c r="J122" i="4" s="1"/>
  <c r="BE126" i="5"/>
  <c r="BE141" i="5"/>
  <c r="BE143" i="5"/>
  <c r="BE144" i="5"/>
  <c r="BE148" i="5"/>
  <c r="BE154" i="5"/>
  <c r="BE155" i="5"/>
  <c r="BE156" i="5"/>
  <c r="BE166" i="5"/>
  <c r="BE167" i="5"/>
  <c r="BE168" i="5"/>
  <c r="BE177" i="5"/>
  <c r="BE186" i="5"/>
  <c r="BE192" i="5"/>
  <c r="BE212" i="5"/>
  <c r="BE218" i="5"/>
  <c r="J91" i="6"/>
  <c r="BE147" i="6"/>
  <c r="BE154" i="6"/>
  <c r="BE178" i="6"/>
  <c r="BE186" i="6"/>
  <c r="BE195" i="6"/>
  <c r="BE199" i="6"/>
  <c r="BE208" i="6"/>
  <c r="BE216" i="6"/>
  <c r="BE225" i="6"/>
  <c r="BE227" i="6"/>
  <c r="BE230" i="6"/>
  <c r="BE234" i="6"/>
  <c r="BE248" i="6"/>
  <c r="BE251" i="6"/>
  <c r="BE253" i="6"/>
  <c r="BE254" i="6"/>
  <c r="BK198" i="6"/>
  <c r="J198" i="6"/>
  <c r="J102" i="6" s="1"/>
  <c r="BK222" i="6"/>
  <c r="J222" i="6"/>
  <c r="J105" i="6"/>
  <c r="E85" i="7"/>
  <c r="J89" i="7"/>
  <c r="J91" i="7"/>
  <c r="F92" i="7"/>
  <c r="BE124" i="7"/>
  <c r="BE126" i="7"/>
  <c r="BE128" i="7"/>
  <c r="BE131" i="7"/>
  <c r="BE133" i="7"/>
  <c r="BE134" i="7"/>
  <c r="BK127" i="7"/>
  <c r="J127" i="7"/>
  <c r="J99" i="7" s="1"/>
  <c r="BK130" i="7"/>
  <c r="J130" i="7"/>
  <c r="J100" i="7"/>
  <c r="F37" i="4"/>
  <c r="BD97" i="1" s="1"/>
  <c r="F36" i="2"/>
  <c r="BC95" i="1"/>
  <c r="F37" i="5"/>
  <c r="BD98" i="1" s="1"/>
  <c r="F34" i="2"/>
  <c r="BA95" i="1"/>
  <c r="F36" i="6"/>
  <c r="BC99" i="1" s="1"/>
  <c r="J34" i="3"/>
  <c r="AW96" i="1"/>
  <c r="F35" i="5"/>
  <c r="BB98" i="1" s="1"/>
  <c r="F35" i="7"/>
  <c r="BB100" i="1"/>
  <c r="F36" i="5"/>
  <c r="BC98" i="1" s="1"/>
  <c r="F35" i="4"/>
  <c r="BB97" i="1"/>
  <c r="F35" i="2"/>
  <c r="BB95" i="1" s="1"/>
  <c r="J34" i="4"/>
  <c r="AW97" i="1"/>
  <c r="F37" i="2"/>
  <c r="BD95" i="1" s="1"/>
  <c r="F34" i="5"/>
  <c r="BA98" i="1"/>
  <c r="F34" i="6"/>
  <c r="BA99" i="1" s="1"/>
  <c r="F34" i="7"/>
  <c r="BA100" i="1"/>
  <c r="F37" i="7"/>
  <c r="BD100" i="1" s="1"/>
  <c r="F34" i="4"/>
  <c r="BA97" i="1"/>
  <c r="F34" i="3"/>
  <c r="BA96" i="1" s="1"/>
  <c r="J34" i="5"/>
  <c r="AW98" i="1"/>
  <c r="F36" i="4"/>
  <c r="BC97" i="1" s="1"/>
  <c r="F37" i="6"/>
  <c r="BD99" i="1"/>
  <c r="F36" i="7"/>
  <c r="BC100" i="1" s="1"/>
  <c r="J34" i="6"/>
  <c r="AW99" i="1"/>
  <c r="F37" i="3"/>
  <c r="BD96" i="1" s="1"/>
  <c r="F35" i="6"/>
  <c r="BB99" i="1"/>
  <c r="F36" i="3"/>
  <c r="BC96" i="1" s="1"/>
  <c r="J34" i="2"/>
  <c r="AW95" i="1"/>
  <c r="F35" i="3"/>
  <c r="BB96" i="1" s="1"/>
  <c r="J34" i="7"/>
  <c r="AW100" i="1"/>
  <c r="P122" i="7" l="1"/>
  <c r="P121" i="7"/>
  <c r="AU100" i="1"/>
  <c r="R132" i="6"/>
  <c r="T122" i="5"/>
  <c r="T134" i="2"/>
  <c r="T133" i="2"/>
  <c r="R122" i="5"/>
  <c r="P303" i="4"/>
  <c r="P136" i="3"/>
  <c r="P130" i="3"/>
  <c r="AU96" i="1"/>
  <c r="P134" i="2"/>
  <c r="P133" i="2"/>
  <c r="AU95" i="1"/>
  <c r="P132" i="6"/>
  <c r="P122" i="5"/>
  <c r="AU98" i="1"/>
  <c r="R134" i="2"/>
  <c r="R133" i="2"/>
  <c r="BK295" i="2"/>
  <c r="J295" i="2"/>
  <c r="J104" i="2"/>
  <c r="T122" i="7"/>
  <c r="T121" i="7" s="1"/>
  <c r="R242" i="6"/>
  <c r="T143" i="4"/>
  <c r="T132" i="6"/>
  <c r="R303" i="4"/>
  <c r="R136" i="3"/>
  <c r="R130" i="3"/>
  <c r="BK143" i="4"/>
  <c r="J143" i="4" s="1"/>
  <c r="J97" i="4" s="1"/>
  <c r="R122" i="7"/>
  <c r="R121" i="7"/>
  <c r="T242" i="6"/>
  <c r="P242" i="6"/>
  <c r="T303" i="4"/>
  <c r="T136" i="3"/>
  <c r="T130" i="3" s="1"/>
  <c r="R142" i="4"/>
  <c r="BK136" i="3"/>
  <c r="J136" i="3"/>
  <c r="J99" i="3" s="1"/>
  <c r="BK303" i="4"/>
  <c r="J303" i="4"/>
  <c r="J103" i="4"/>
  <c r="P143" i="4"/>
  <c r="P142" i="4"/>
  <c r="AU97" i="1"/>
  <c r="J144" i="4"/>
  <c r="J98" i="4" s="1"/>
  <c r="BK134" i="2"/>
  <c r="J134" i="2"/>
  <c r="J97" i="2"/>
  <c r="J296" i="2"/>
  <c r="J105" i="2"/>
  <c r="BK131" i="3"/>
  <c r="J131" i="3"/>
  <c r="J97" i="3" s="1"/>
  <c r="J137" i="3"/>
  <c r="J100" i="3"/>
  <c r="J304" i="4"/>
  <c r="J104" i="4" s="1"/>
  <c r="BK610" i="4"/>
  <c r="J610" i="4"/>
  <c r="J120" i="4"/>
  <c r="BK122" i="5"/>
  <c r="J122" i="5"/>
  <c r="BK132" i="6"/>
  <c r="J132" i="6"/>
  <c r="J97" i="6" s="1"/>
  <c r="BK242" i="6"/>
  <c r="J242" i="6"/>
  <c r="J108" i="6"/>
  <c r="BK122" i="7"/>
  <c r="J122" i="7"/>
  <c r="J97" i="7"/>
  <c r="BB94" i="1"/>
  <c r="W31" i="1" s="1"/>
  <c r="J33" i="3"/>
  <c r="AV96" i="1" s="1"/>
  <c r="AT96" i="1" s="1"/>
  <c r="BC94" i="1"/>
  <c r="W32" i="1"/>
  <c r="F33" i="3"/>
  <c r="AZ96" i="1"/>
  <c r="F33" i="4"/>
  <c r="AZ97" i="1" s="1"/>
  <c r="J33" i="2"/>
  <c r="AV95" i="1"/>
  <c r="AT95" i="1" s="1"/>
  <c r="F33" i="7"/>
  <c r="AZ100" i="1"/>
  <c r="J33" i="4"/>
  <c r="AV97" i="1" s="1"/>
  <c r="AT97" i="1" s="1"/>
  <c r="J33" i="7"/>
  <c r="AV100" i="1"/>
  <c r="AT100" i="1" s="1"/>
  <c r="J30" i="5"/>
  <c r="AG98" i="1"/>
  <c r="F33" i="5"/>
  <c r="AZ98" i="1" s="1"/>
  <c r="J33" i="5"/>
  <c r="AV98" i="1"/>
  <c r="AT98" i="1"/>
  <c r="F33" i="6"/>
  <c r="AZ99" i="1" s="1"/>
  <c r="J33" i="6"/>
  <c r="AV99" i="1"/>
  <c r="AT99" i="1" s="1"/>
  <c r="BA94" i="1"/>
  <c r="W30" i="1"/>
  <c r="BD94" i="1"/>
  <c r="W33" i="1" s="1"/>
  <c r="F33" i="2"/>
  <c r="AZ95" i="1" s="1"/>
  <c r="T131" i="6" l="1"/>
  <c r="P131" i="6"/>
  <c r="AU99" i="1"/>
  <c r="T142" i="4"/>
  <c r="R131" i="6"/>
  <c r="J39" i="5"/>
  <c r="BK133" i="2"/>
  <c r="J133" i="2"/>
  <c r="J96" i="2" s="1"/>
  <c r="BK130" i="3"/>
  <c r="J130" i="3"/>
  <c r="J30" i="3" s="1"/>
  <c r="AG96" i="1" s="1"/>
  <c r="AN96" i="1" s="1"/>
  <c r="BK142" i="4"/>
  <c r="J142" i="4" s="1"/>
  <c r="J96" i="4" s="1"/>
  <c r="J96" i="5"/>
  <c r="BK131" i="6"/>
  <c r="J131" i="6" s="1"/>
  <c r="J96" i="6" s="1"/>
  <c r="BK121" i="7"/>
  <c r="J121" i="7"/>
  <c r="J96" i="7" s="1"/>
  <c r="AN98" i="1"/>
  <c r="AU94" i="1"/>
  <c r="AZ94" i="1"/>
  <c r="AV94" i="1" s="1"/>
  <c r="AK29" i="1" s="1"/>
  <c r="AY94" i="1"/>
  <c r="AW94" i="1"/>
  <c r="AK30" i="1" s="1"/>
  <c r="AX94" i="1"/>
  <c r="J96" i="3" l="1"/>
  <c r="J39" i="3"/>
  <c r="W29" i="1"/>
  <c r="J30" i="4"/>
  <c r="AG97" i="1" s="1"/>
  <c r="AN97" i="1" s="1"/>
  <c r="J30" i="2"/>
  <c r="AG95" i="1"/>
  <c r="AN95" i="1" s="1"/>
  <c r="J30" i="6"/>
  <c r="AG99" i="1"/>
  <c r="AN99" i="1"/>
  <c r="J30" i="7"/>
  <c r="AG100" i="1"/>
  <c r="AN100" i="1"/>
  <c r="AT94" i="1"/>
  <c r="J39" i="2" l="1"/>
  <c r="J39" i="4"/>
  <c r="J39" i="6"/>
  <c r="J39" i="7"/>
  <c r="AG94" i="1"/>
  <c r="AK26" i="1"/>
  <c r="AK35" i="1"/>
  <c r="AN94" i="1" l="1"/>
</calcChain>
</file>

<file path=xl/sharedStrings.xml><?xml version="1.0" encoding="utf-8"?>
<sst xmlns="http://schemas.openxmlformats.org/spreadsheetml/2006/main" count="14571" uniqueCount="2197">
  <si>
    <t>Export Komplet</t>
  </si>
  <si>
    <t/>
  </si>
  <si>
    <t>2.0</t>
  </si>
  <si>
    <t>ZAMOK</t>
  </si>
  <si>
    <t>False</t>
  </si>
  <si>
    <t>{edefade7-776f-4ea1-9f57-ef5430fc1990}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</si>
  <si>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</si>
  <si>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</si>
  <si>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</si>
  <si>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</si>
  <si>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</si>
  <si>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</si>
  <si>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</si>
  <si>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</si>
  <si>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</si>
  <si>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</si>
  <si>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</si>
  <si>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Středokluky ON - oprava</t>
  </si>
  <si>
    <t>KSO:</t>
  </si>
  <si>
    <t>CC-CZ:</t>
  </si>
  <si>
    <t>Místo:</t>
  </si>
  <si>
    <t>Středokluky</t>
  </si>
  <si>
    <t>Datum:</t>
  </si>
  <si>
    <t>26. 10. 2020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</si>
  <si>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</si>
  <si>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</si>
  <si>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</si>
  <si>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</si>
  <si>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</si>
  <si>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</si>
  <si>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</si>
  <si>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</si>
  <si>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</si>
  <si>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</si>
  <si>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</si>
  <si>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</si>
  <si>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</si>
  <si>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</si>
  <si>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</si>
  <si>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</si>
  <si>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</si>
  <si>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</si>
  <si>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</si>
  <si>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</si>
  <si>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</si>
  <si>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</si>
  <si>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</si>
  <si>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</si>
  <si>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</si>
  <si>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</si>
  <si>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</si>
  <si>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</si>
  <si>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</si>
  <si>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</si>
  <si>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</si>
  <si>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</si>
  <si>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</si>
  <si>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</si>
  <si>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</si>
  <si>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</si>
  <si>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</si>
  <si>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</si>
  <si>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</si>
  <si>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</si>
  <si>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</si>
  <si>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</si>
  <si>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</si>
  <si>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</si>
  <si>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</si>
  <si>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</si>
  <si>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</si>
  <si>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</si>
  <si>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</si>
  <si>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</si>
  <si>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</si>
  <si>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</si>
  <si>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</si>
  <si>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</si>
  <si>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</si>
  <si>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</si>
  <si>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</si>
  <si>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</si>
  <si>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</si>
  <si>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</si>
  <si>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Oprava vnějšího pláště budovy</t>
  </si>
  <si>
    <t>STA</t>
  </si>
  <si>
    <t>1</t>
  </si>
  <si>
    <t>{f51a7e4e-ed01-47ae-9703-722e6bb142aa}</t>
  </si>
  <si>
    <t>2</t>
  </si>
  <si>
    <t>SO.02</t>
  </si>
  <si>
    <t>Oprava střechy</t>
  </si>
  <si>
    <t>{47188133-dbcd-43c2-8b5c-1c5221f992af}</t>
  </si>
  <si>
    <t>SO.03</t>
  </si>
  <si>
    <t>Oprava dopravní kanceláře a zázemí</t>
  </si>
  <si>
    <t>{51367fd9-06df-400b-8ffd-28ead7579a57}</t>
  </si>
  <si>
    <t>SO.04</t>
  </si>
  <si>
    <t>Oprava elektroinstalace, hromosvodu a kabelových tras</t>
  </si>
  <si>
    <t>{de226b1b-95ec-42ee-98cb-9ca71b4d2bfe}</t>
  </si>
  <si>
    <t>SO.05</t>
  </si>
  <si>
    <t>Oprava zpevněných ploch</t>
  </si>
  <si>
    <t>{bc8663bb-086a-4e96-9213-071bd72deb11}</t>
  </si>
  <si>
    <t>SO.06</t>
  </si>
  <si>
    <t>VRN</t>
  </si>
  <si>
    <t>{8105f0ba-3e87-467e-bff9-851a49561651}</t>
  </si>
  <si>
    <t>KRYCÍ LIST SOUPISU PRACÍ</t>
  </si>
  <si>
    <t>Objekt:</t>
  </si>
  <si>
    <t>SO.01 - Oprava vnějšího pláště budovy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</si>
  <si>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</si>
  <si>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</si>
  <si>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</si>
  <si>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</si>
  <si>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</si>
  <si>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</si>
  <si>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</si>
  <si>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</si>
  <si>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</si>
  <si>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</si>
  <si>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</si>
  <si>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</si>
  <si>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</si>
  <si>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</si>
  <si>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</si>
  <si>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</si>
  <si>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</si>
  <si>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</si>
  <si>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</si>
  <si>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</si>
  <si>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786 - Dokončovací práce - čalounické úpravy</t>
  </si>
  <si>
    <t>22-M - Montáže oznam. a zabezp.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</si>
  <si>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</si>
  <si>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</si>
  <si>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</si>
  <si>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</si>
  <si>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</si>
  <si>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</si>
  <si>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</si>
  <si>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</si>
  <si>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</si>
  <si>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</si>
  <si>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</si>
  <si>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</si>
  <si>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</si>
  <si>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</si>
  <si>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</si>
  <si>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</si>
  <si>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</si>
  <si>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</si>
  <si>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</si>
  <si>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317235811</t>
  </si>
  <si>
    <t>Doplnění zdiva hlavních a kordónových říms cihlami pálenými na maltu</t>
  </si>
  <si>
    <t>m3</t>
  </si>
  <si>
    <t>4</t>
  </si>
  <si>
    <t>-1875248297</t>
  </si>
  <si>
    <t>VV</t>
  </si>
  <si>
    <t>0,8</t>
  </si>
  <si>
    <t>34227224R1</t>
  </si>
  <si>
    <t>Zednické přípomoci k výměně oken a dveří kompletní - dozdívky po dvojitých špaletových oknech a dveřích, omítky, povrchové úpravy vč. začištění vnitřní i vnější strany aj.</t>
  </si>
  <si>
    <t>kus</t>
  </si>
  <si>
    <t>1939652200</t>
  </si>
  <si>
    <t>P</t>
  </si>
  <si>
    <t>Poznámka k položce:_x000D_
Poznámka k položce: Pozor - změna typu oken, nutno přizpůsobit otvor pro nová zdvojená okna dle situace po vybourání původních dvojitých špaletových oken!</t>
  </si>
  <si>
    <t>od kolejiště</t>
  </si>
  <si>
    <t>od silnice</t>
  </si>
  <si>
    <t>5</t>
  </si>
  <si>
    <t>Součet</t>
  </si>
  <si>
    <t>34227224R2</t>
  </si>
  <si>
    <t>Zednické přípomoci k výměně oken a dveří kompletní - omítky, povrchové úpravy vč. začištění vnitřní i vnější strany aj.</t>
  </si>
  <si>
    <t>1414682793</t>
  </si>
  <si>
    <t>10</t>
  </si>
  <si>
    <t>34623432R</t>
  </si>
  <si>
    <t>Úprava, případně obnovení sklepních oken/angl. dvorků a příprava pro osazení průvětrníků z tahokovu- dobetonování, dozdívky, povrchová úprava, odstranění původních aj. - dle situace na místě, 100x40 cm</t>
  </si>
  <si>
    <t>538267559</t>
  </si>
  <si>
    <t>349235851</t>
  </si>
  <si>
    <t>Doplnění plošných fasádních prvků vyložených do 80 mm</t>
  </si>
  <si>
    <t>m2</t>
  </si>
  <si>
    <t>-1998663836</t>
  </si>
  <si>
    <t>okna</t>
  </si>
  <si>
    <t>od ulice</t>
  </si>
  <si>
    <t>(2,2+1,2+2,2)*0,3*5</t>
  </si>
  <si>
    <t>(2,3+1,1+2,3)*0,3*2</t>
  </si>
  <si>
    <t>(1,2+1+1,2)*0,3*1</t>
  </si>
  <si>
    <t>(2,2+1,2+2,2)*0,3*6</t>
  </si>
  <si>
    <t>(2,3+1,1+2,3)*0,3*3</t>
  </si>
  <si>
    <t>(1,4+1,4+1,4)*0,3*1</t>
  </si>
  <si>
    <t>Mezisoučet</t>
  </si>
  <si>
    <t>dveře</t>
  </si>
  <si>
    <t>(3,2+1,4+3,2)*0,3*4</t>
  </si>
  <si>
    <t>6</t>
  </si>
  <si>
    <t>Úpravy povrchů, podlahy a osazování výplní</t>
  </si>
  <si>
    <t>622131121</t>
  </si>
  <si>
    <t>Penetrace akrylát-silikon vnějších stěn nanášená ručně</t>
  </si>
  <si>
    <t>74376043</t>
  </si>
  <si>
    <t>7</t>
  </si>
  <si>
    <t>622135001</t>
  </si>
  <si>
    <t>Vyrovnání podkladu vnějších stěn maltou vápenocementovou tl do 10 mm</t>
  </si>
  <si>
    <t>675517375</t>
  </si>
  <si>
    <t>8</t>
  </si>
  <si>
    <t>622142001</t>
  </si>
  <si>
    <t>Potažení vnějších stěn sklovláknitým pletivem vtlačeným do tenkovrstvé hmoty</t>
  </si>
  <si>
    <t>-668113967</t>
  </si>
  <si>
    <t>9</t>
  </si>
  <si>
    <t>622325359</t>
  </si>
  <si>
    <t>Oprava vnější vápenné omítky s celoplošným přeštukováním členitosti 2 v rozsahu do 100%</t>
  </si>
  <si>
    <t>803564054</t>
  </si>
  <si>
    <t>528,63-23,36</t>
  </si>
  <si>
    <t>622332111</t>
  </si>
  <si>
    <t>Škrábaná omítka (břízolitová) vnějších stěn nanášená ručně na omítnutý podklad</t>
  </si>
  <si>
    <t>886284121</t>
  </si>
  <si>
    <t>sokl</t>
  </si>
  <si>
    <t>((16,8+10,4)*2+(2*2))*0,4</t>
  </si>
  <si>
    <t>11</t>
  </si>
  <si>
    <t>622631001</t>
  </si>
  <si>
    <t>Spárování spárovací maltou vnějších pohledových ploch stěn z cihel</t>
  </si>
  <si>
    <t>461539954</t>
  </si>
  <si>
    <t>12</t>
  </si>
  <si>
    <t>625681011</t>
  </si>
  <si>
    <t>Ochrana proti holubům hrotovým systémem jednořadým s účinnou šířkou 10 cm</t>
  </si>
  <si>
    <t>m</t>
  </si>
  <si>
    <t>290772436</t>
  </si>
  <si>
    <t>(2*4)"svod"</t>
  </si>
  <si>
    <t>0,6"hodiny"</t>
  </si>
  <si>
    <t>13</t>
  </si>
  <si>
    <t>625681014</t>
  </si>
  <si>
    <t>Ochrana proti holubům hrotový systém čtyřřadý, účinná šíře 25 cm</t>
  </si>
  <si>
    <t>-1748988652</t>
  </si>
  <si>
    <t>okna od kolejiště 1.NP</t>
  </si>
  <si>
    <t>(1,2)*6</t>
  </si>
  <si>
    <t>okna z ulice 1.NP</t>
  </si>
  <si>
    <t>(1,2)*5</t>
  </si>
  <si>
    <t>římsa</t>
  </si>
  <si>
    <t>15,4+3,3+7,5+3,2</t>
  </si>
  <si>
    <t>14</t>
  </si>
  <si>
    <t>628641115</t>
  </si>
  <si>
    <t>Kamenická oprava schodů před vstupy, vytmelení, doplnění materiálu,vybroušení, reprofilace, finální obložení keramickými schodovkami</t>
  </si>
  <si>
    <t>-2050084272</t>
  </si>
  <si>
    <t>2*2"od silnice"</t>
  </si>
  <si>
    <t>2*2"od kolejiště"</t>
  </si>
  <si>
    <t>629135102</t>
  </si>
  <si>
    <t>Vyrovnávací vrstva pod klempířské prvky z MC š do 300 mm kompletní příprava pro osazení nových klempířských prvků (dobetonování parapetů, říms aj.)</t>
  </si>
  <si>
    <t>301761822</t>
  </si>
  <si>
    <t>21,7+29,4</t>
  </si>
  <si>
    <t>629991011</t>
  </si>
  <si>
    <t>Zakrytí výplní otvorů a svislých ploch fólií přilepenou lepící páskou</t>
  </si>
  <si>
    <t>-1359855496</t>
  </si>
  <si>
    <t>(1,1*2,3)*5</t>
  </si>
  <si>
    <t>(1,2*2,2)*11</t>
  </si>
  <si>
    <t>(1,4*3,2)*3</t>
  </si>
  <si>
    <t>(1,6*3,3)</t>
  </si>
  <si>
    <t>17</t>
  </si>
  <si>
    <t>629995101</t>
  </si>
  <si>
    <t>Očištění vnějších ploch omytím tlakovou vodou</t>
  </si>
  <si>
    <t>-552082056</t>
  </si>
  <si>
    <t>(16,8*8,7)</t>
  </si>
  <si>
    <t>(2*2,7)*2"boky verandy"</t>
  </si>
  <si>
    <t>z ulice</t>
  </si>
  <si>
    <t>(8,9*3)/2</t>
  </si>
  <si>
    <t>boky</t>
  </si>
  <si>
    <t>(10,4*8,7)*2</t>
  </si>
  <si>
    <t>(10,4*3)/2*2</t>
  </si>
  <si>
    <t>18</t>
  </si>
  <si>
    <t>629999031R</t>
  </si>
  <si>
    <t>Příplatek za použití omítkových plastových nebo pozinkovaných profilů s tkaninou</t>
  </si>
  <si>
    <t>-544319833</t>
  </si>
  <si>
    <t>Poznámka k položce:_x000D_
Poznámka k položce: Budou použity rohové Al. lišty, plastové parapetní profily, plastové okenní profily s okapnicí, zakončovací profil pod omítku s okapničkou - sokl, začišťovací profily s tkaninou (APU lišty) aj.</t>
  </si>
  <si>
    <t>Trubní vedení</t>
  </si>
  <si>
    <t>19</t>
  </si>
  <si>
    <t>721242805</t>
  </si>
  <si>
    <t>Demontáž lapače střešních splavenin do DN 150</t>
  </si>
  <si>
    <t>-2107370727</t>
  </si>
  <si>
    <t>20</t>
  </si>
  <si>
    <t>877265271</t>
  </si>
  <si>
    <t>Montáž lapače střešních splavenin vč. dopojení</t>
  </si>
  <si>
    <t>1796743727</t>
  </si>
  <si>
    <t>M</t>
  </si>
  <si>
    <t>56231163</t>
  </si>
  <si>
    <t>lapač střešních splavenin se zápachovou klapkou a lapacím košem DN 125/110</t>
  </si>
  <si>
    <t>-1053325964</t>
  </si>
  <si>
    <t xml:space="preserve"> Ostatní konstrukce a práce-bourání</t>
  </si>
  <si>
    <t>22</t>
  </si>
  <si>
    <t>000000001.12</t>
  </si>
  <si>
    <t>Montáž orientačního a informačního systému dle Směrnice SŽDC č. 118 a grafického manuálu (označení umístění čekárny, dopravní kanceláře, směru odjezdu vlaků, WC aj.)</t>
  </si>
  <si>
    <t>kpl</t>
  </si>
  <si>
    <t>-659010604</t>
  </si>
  <si>
    <t>Poznámka k položce:_x000D_
Poznámka k položce: 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</si>
  <si>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23</t>
  </si>
  <si>
    <t>000000003.1.1</t>
  </si>
  <si>
    <t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</t>
  </si>
  <si>
    <t>-1626862726</t>
  </si>
  <si>
    <t>24</t>
  </si>
  <si>
    <t>000000004</t>
  </si>
  <si>
    <t>D+M doplňků fasády vč. povrchové úpravy - větrací mřížky, konzole, průvětrníky aj. vč. demontáže stávajících</t>
  </si>
  <si>
    <t>1867993112</t>
  </si>
  <si>
    <t>25</t>
  </si>
  <si>
    <t>915331111.1</t>
  </si>
  <si>
    <t>Předformátované vodorovné dopravní značení čára šířky 50mm - hrana</t>
  </si>
  <si>
    <t>-2117625451</t>
  </si>
  <si>
    <t>5*1,5"vstupy"</t>
  </si>
  <si>
    <t>26</t>
  </si>
  <si>
    <t>93694511</t>
  </si>
  <si>
    <t>Osazení smaltovaných plechových tabulek s číslem popisným</t>
  </si>
  <si>
    <t>-1746738325</t>
  </si>
  <si>
    <t>27</t>
  </si>
  <si>
    <t>4041355R</t>
  </si>
  <si>
    <t>smaltovaná tabulka s číslem popisným</t>
  </si>
  <si>
    <t>1352206836</t>
  </si>
  <si>
    <t>28</t>
  </si>
  <si>
    <t>4041355R2</t>
  </si>
  <si>
    <t>smaltovaná tabulka s názvem ulice</t>
  </si>
  <si>
    <t>-274742980</t>
  </si>
  <si>
    <t>29</t>
  </si>
  <si>
    <t>941111122</t>
  </si>
  <si>
    <t>Montáž lešení řadového trubkového lehkého s podlahami zatížení do 200 kg/m2 š do 1,2 m v do 25 m</t>
  </si>
  <si>
    <t>-1061924067</t>
  </si>
  <si>
    <t>528,63*1,08 'Přepočtené koeficientem množství</t>
  </si>
  <si>
    <t>30</t>
  </si>
  <si>
    <t>941111222</t>
  </si>
  <si>
    <t>Příplatek k lešení řadovému trubkovému lehkému s podlahami š 1,2 m v 25 m za první a ZKD den použití</t>
  </si>
  <si>
    <t>1319630473</t>
  </si>
  <si>
    <t>570,92*90 'Přepočtené koeficientem množství</t>
  </si>
  <si>
    <t>31</t>
  </si>
  <si>
    <t>941111822</t>
  </si>
  <si>
    <t>Demontáž lešení řadového trubkového lehkého s podlahami zatížení do 200 kg/m2 š do 1,2 m v do 25 m</t>
  </si>
  <si>
    <t>-1003491887</t>
  </si>
  <si>
    <t>32</t>
  </si>
  <si>
    <t>944511111</t>
  </si>
  <si>
    <t>Montáž ochranné sítě z textilie z umělých vláken</t>
  </si>
  <si>
    <t>1209707334</t>
  </si>
  <si>
    <t>33</t>
  </si>
  <si>
    <t>944511211</t>
  </si>
  <si>
    <t>Příplatek k ochranné síti za první a ZKD den použití</t>
  </si>
  <si>
    <t>-914784767</t>
  </si>
  <si>
    <t>34</t>
  </si>
  <si>
    <t>944511811</t>
  </si>
  <si>
    <t>Demontáž ochranné sítě z textilie z umělých vláken</t>
  </si>
  <si>
    <t>2009420401</t>
  </si>
  <si>
    <t>35</t>
  </si>
  <si>
    <t>952901131</t>
  </si>
  <si>
    <t>Čištění budov omytí konstrukcí nebo prvků</t>
  </si>
  <si>
    <t>-545308880</t>
  </si>
  <si>
    <t>44,85</t>
  </si>
  <si>
    <t>(1,6*3,3)*1</t>
  </si>
  <si>
    <t>(0,1*2)*1</t>
  </si>
  <si>
    <t>36</t>
  </si>
  <si>
    <t>952903008R1</t>
  </si>
  <si>
    <t>Čištění budov odstranění ptačího nebo netopýřího trusu z těžko přístupných míst vč. likvidace</t>
  </si>
  <si>
    <t>-476981407</t>
  </si>
  <si>
    <t>okna 1.NP od kolejiště</t>
  </si>
  <si>
    <t>(1,2*0,3)*6"okna"</t>
  </si>
  <si>
    <t>(15*0,3)"římsa"</t>
  </si>
  <si>
    <t>37</t>
  </si>
  <si>
    <t>962081141</t>
  </si>
  <si>
    <t>Bourání příček ze skleněných tvárnic tl do 150 mm</t>
  </si>
  <si>
    <t>-1527246024</t>
  </si>
  <si>
    <t>1,2*1</t>
  </si>
  <si>
    <t>38</t>
  </si>
  <si>
    <t>968062356</t>
  </si>
  <si>
    <t>Vybourání dřevěných rámů oken dvojitých včetně křídel pl do 4 m2</t>
  </si>
  <si>
    <t>1996959648</t>
  </si>
  <si>
    <t>(1,2*2,2)*2</t>
  </si>
  <si>
    <t>(1,1*2,3)*1</t>
  </si>
  <si>
    <t>(1,4*1,4)</t>
  </si>
  <si>
    <t>39</t>
  </si>
  <si>
    <t>968062455</t>
  </si>
  <si>
    <t>Vybourání dřevěných dveřních zárubní pl do 2 m2</t>
  </si>
  <si>
    <t>-117028904</t>
  </si>
  <si>
    <t>0,8*2</t>
  </si>
  <si>
    <t>40</t>
  </si>
  <si>
    <t>968062456</t>
  </si>
  <si>
    <t>Vybourání dřevěných dveřních zárubní pl přes 2 m2</t>
  </si>
  <si>
    <t>-565027853</t>
  </si>
  <si>
    <t>41</t>
  </si>
  <si>
    <t>968072244</t>
  </si>
  <si>
    <t>Vybourání kovových rámů oken jednoduchých včetně křídel pl do 1 m2</t>
  </si>
  <si>
    <t>-556279635</t>
  </si>
  <si>
    <t>0,6*1,2</t>
  </si>
  <si>
    <t>42</t>
  </si>
  <si>
    <t>968082016</t>
  </si>
  <si>
    <t>Vybourání plastových rámů oken včetně křídel plochy přes 1 do 2 m2</t>
  </si>
  <si>
    <t>1636063585</t>
  </si>
  <si>
    <t>(1,2*2,2)*3</t>
  </si>
  <si>
    <t>(1,2*2,2)*6</t>
  </si>
  <si>
    <t>(1,1*2,3)*3</t>
  </si>
  <si>
    <t>43</t>
  </si>
  <si>
    <t>968082022</t>
  </si>
  <si>
    <t>Vybourání plastových zárubní dveří plochy do 4 m2</t>
  </si>
  <si>
    <t>-2104858184</t>
  </si>
  <si>
    <t>(1,4*3,2)*1</t>
  </si>
  <si>
    <t>44</t>
  </si>
  <si>
    <t>978015391</t>
  </si>
  <si>
    <t>Otlučení (osekání) vnější vápenné nebo vápenocementové omítky stupně členitosti 1 a 2 do 100%</t>
  </si>
  <si>
    <t>-1650425245</t>
  </si>
  <si>
    <t>997</t>
  </si>
  <si>
    <t>Přesun sutě</t>
  </si>
  <si>
    <t>45</t>
  </si>
  <si>
    <t>997013.R</t>
  </si>
  <si>
    <t>Odvoz výzisku z železného šrotu na místo určené objednatelem do 20 km se složením.Hospodaření s vyzískaným materiálem (mimo odpad) bude prováděno v souladu se Směrnicí SŽDC č. 42 ze dne 7.1.2013."</t>
  </si>
  <si>
    <t>t</t>
  </si>
  <si>
    <t>-1428889521</t>
  </si>
  <si>
    <t>Poznámka k položce:_x000D_
Dopravní náklady jsou zahrnuty v položkách přesunu, cena bude ouze za vytřídění a uložení</t>
  </si>
  <si>
    <t>46</t>
  </si>
  <si>
    <t>997013113</t>
  </si>
  <si>
    <t>Vnitrostaveništní doprava suti a vybouraných hmot pro budovy v do 12 m</t>
  </si>
  <si>
    <t>-896288945</t>
  </si>
  <si>
    <t>47</t>
  </si>
  <si>
    <t>997013501</t>
  </si>
  <si>
    <t>Odvoz suti na skládku a vybouraných hmot nebo meziskládku do 1 km se složením</t>
  </si>
  <si>
    <t>1314113995</t>
  </si>
  <si>
    <t>48</t>
  </si>
  <si>
    <t>997013509</t>
  </si>
  <si>
    <t>Příplatek k odvozu suti a vybouraných hmot na skládku ZKD 1 km přes 1 km</t>
  </si>
  <si>
    <t>-637758489</t>
  </si>
  <si>
    <t>34,863*19 'Přepočtené koeficientem množství</t>
  </si>
  <si>
    <t>49</t>
  </si>
  <si>
    <t>997013631</t>
  </si>
  <si>
    <t>Poplatek za uložení na skládce (skládkovné) stavebního odpadu směsného kód odpadu 17 09 04</t>
  </si>
  <si>
    <t>447938349</t>
  </si>
  <si>
    <t>34,863</t>
  </si>
  <si>
    <t>-31,189</t>
  </si>
  <si>
    <t>-0,15</t>
  </si>
  <si>
    <t>50</t>
  </si>
  <si>
    <t>997013655</t>
  </si>
  <si>
    <t>Poplatek za uložení odpadu ze sypkých materiálů na skládce - omítka (skládkovné)</t>
  </si>
  <si>
    <t>-1831568690</t>
  </si>
  <si>
    <t>998</t>
  </si>
  <si>
    <t>Přesun hmot</t>
  </si>
  <si>
    <t>51</t>
  </si>
  <si>
    <t>998011002</t>
  </si>
  <si>
    <t>Přesun hmot pro budovy zděné v do 12 m</t>
  </si>
  <si>
    <t>117114933</t>
  </si>
  <si>
    <t>PSV</t>
  </si>
  <si>
    <t>Práce a dodávky PSV</t>
  </si>
  <si>
    <t>741</t>
  </si>
  <si>
    <t>Elektroinstalace</t>
  </si>
  <si>
    <t>52</t>
  </si>
  <si>
    <t>741-05.1</t>
  </si>
  <si>
    <t>Stavební přípomoce pro elektroinstalaci - drážky, průrazy, zapravení aj.</t>
  </si>
  <si>
    <t>-104164918</t>
  </si>
  <si>
    <t>742</t>
  </si>
  <si>
    <t>Elektroinstalace - slaboproud - příprava kamery</t>
  </si>
  <si>
    <t>53</t>
  </si>
  <si>
    <t>220450007</t>
  </si>
  <si>
    <t>Montáž datové skříně rack</t>
  </si>
  <si>
    <t>-1717141359</t>
  </si>
  <si>
    <t>54</t>
  </si>
  <si>
    <t>3571311R</t>
  </si>
  <si>
    <t>datový rack 12U 600x400mm</t>
  </si>
  <si>
    <t>1758797249</t>
  </si>
  <si>
    <t>55</t>
  </si>
  <si>
    <t>742110503</t>
  </si>
  <si>
    <t>Montáž krabic pro slaboproud zapuštěných plastových odbočných univerzální s víčkem</t>
  </si>
  <si>
    <t>1223812935</t>
  </si>
  <si>
    <t>56</t>
  </si>
  <si>
    <t>34571519</t>
  </si>
  <si>
    <t>krabice univerzální odbočná z PH s víčkem, D 73,5 mm x 43 mm</t>
  </si>
  <si>
    <t>-1501191881</t>
  </si>
  <si>
    <t>57</t>
  </si>
  <si>
    <t>743111315R</t>
  </si>
  <si>
    <t>Montáž protrubkování pro datové rozvody</t>
  </si>
  <si>
    <t>-337593339</t>
  </si>
  <si>
    <t>Poznámka k položce:_x000D_
Poznámka k položce: 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  Předpoklad 8x kamera na fasádu objektu (rohy) + 1x v čekárně</t>
  </si>
  <si>
    <t>58</t>
  </si>
  <si>
    <t>345713510</t>
  </si>
  <si>
    <t>trubka elektroinstalační ohebná Kopoflex</t>
  </si>
  <si>
    <t>-1607742386</t>
  </si>
  <si>
    <t>150*1,1 "Přepočtené koeficientem množství</t>
  </si>
  <si>
    <t>59</t>
  </si>
  <si>
    <t>744422110</t>
  </si>
  <si>
    <t>Montáž kabelu UTP</t>
  </si>
  <si>
    <t>-702946175</t>
  </si>
  <si>
    <t>60</t>
  </si>
  <si>
    <t>341210100</t>
  </si>
  <si>
    <t>UTP Belden 1583ENH, C5E, 100MHz, 4pár, bezhalogenový</t>
  </si>
  <si>
    <t>1843773566</t>
  </si>
  <si>
    <t>400*1,1 "Přepočtené koeficientem množství</t>
  </si>
  <si>
    <t>748</t>
  </si>
  <si>
    <t>Elektromontáže - osvětlovací zařízení a svítidla</t>
  </si>
  <si>
    <t>61</t>
  </si>
  <si>
    <t>2102030R0</t>
  </si>
  <si>
    <t>Informační systém - montáž prosvětleného piktogramu "Středokluky" uchycený na stěnu</t>
  </si>
  <si>
    <t>920079551</t>
  </si>
  <si>
    <t>Poznámka k položce:_x000D_
Poznámka k položce: 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</si>
  <si>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764</t>
  </si>
  <si>
    <t>Konstrukce klempířské</t>
  </si>
  <si>
    <t>62</t>
  </si>
  <si>
    <t>764002851</t>
  </si>
  <si>
    <t>Demontáž oplechování parapetů do suti</t>
  </si>
  <si>
    <t>-359718367</t>
  </si>
  <si>
    <t>Poznámka k položce:_x000D_
Poznámka k položce: Jedná se o orientační vnější rozměry otvoru, před realizací nutné přesné zaměření každého okna.</t>
  </si>
  <si>
    <t>1,2*6</t>
  </si>
  <si>
    <t>1,1*3</t>
  </si>
  <si>
    <t>1,4*1</t>
  </si>
  <si>
    <t>1,4*7</t>
  </si>
  <si>
    <t>63</t>
  </si>
  <si>
    <t>764002861</t>
  </si>
  <si>
    <t>Demontáž oplechování říms a ozdobných prvků do suti</t>
  </si>
  <si>
    <t>1038152963</t>
  </si>
  <si>
    <t>3,3+7,5+3,2</t>
  </si>
  <si>
    <t>15,4</t>
  </si>
  <si>
    <t>64</t>
  </si>
  <si>
    <t>764004861</t>
  </si>
  <si>
    <t>Demontáž svodu do suti</t>
  </si>
  <si>
    <t>1970490191</t>
  </si>
  <si>
    <t>9,5*4</t>
  </si>
  <si>
    <t>65</t>
  </si>
  <si>
    <t>764216605</t>
  </si>
  <si>
    <t>Oplechování rovných parapetů mechanicky kotvené z Pz s povrchovou úpravou rš 400 mm vč. přípravy a opravy podkladu</t>
  </si>
  <si>
    <t>-1344009417</t>
  </si>
  <si>
    <t>1,4*5</t>
  </si>
  <si>
    <t>1,5*4</t>
  </si>
  <si>
    <t>66</t>
  </si>
  <si>
    <t>764218604</t>
  </si>
  <si>
    <t>Oplechování rovné římsy mechanicky kotvené z Pz s upraveným povrchem rš 330 mm</t>
  </si>
  <si>
    <t>1629727309</t>
  </si>
  <si>
    <t>67</t>
  </si>
  <si>
    <t>764518622</t>
  </si>
  <si>
    <t>Svody kruhové včetně objímek, kolen, odskoků z Pz s povrchovou úpravou průměru 100 mm</t>
  </si>
  <si>
    <t>679843068</t>
  </si>
  <si>
    <t>68</t>
  </si>
  <si>
    <t>998764202</t>
  </si>
  <si>
    <t>Přesun hmot procentní pro konstrukce klempířské v objektech v do 12 m</t>
  </si>
  <si>
    <t>%</t>
  </si>
  <si>
    <t>1544015939</t>
  </si>
  <si>
    <t>766</t>
  </si>
  <si>
    <t>Konstrukce truhlářské</t>
  </si>
  <si>
    <t>69</t>
  </si>
  <si>
    <t>766411821</t>
  </si>
  <si>
    <t>Demontáž truhlářského obložení stěn z palubek</t>
  </si>
  <si>
    <t>789695907</t>
  </si>
  <si>
    <t>2*0,8</t>
  </si>
  <si>
    <t>0,3*2</t>
  </si>
  <si>
    <t>70</t>
  </si>
  <si>
    <t>766411822</t>
  </si>
  <si>
    <t>Demontáž truhlářského obložení stěn podkladových roštů</t>
  </si>
  <si>
    <t>38418915</t>
  </si>
  <si>
    <t>71</t>
  </si>
  <si>
    <t>766441811</t>
  </si>
  <si>
    <t>Demontáž parapetních desek dřevěných, laminovaných šířky do 30 cm</t>
  </si>
  <si>
    <t>-1370068868</t>
  </si>
  <si>
    <t>5+2+1</t>
  </si>
  <si>
    <t>6+3+1</t>
  </si>
  <si>
    <t>72</t>
  </si>
  <si>
    <t>766622132</t>
  </si>
  <si>
    <t>Montáž plastových oken plochy přes 1 m2 otevíravých výšky do 2,5 m s rámem do zdiva</t>
  </si>
  <si>
    <t>1920008542</t>
  </si>
  <si>
    <t>(1,2*2,2)*5</t>
  </si>
  <si>
    <t>(1,1*2,3)*2</t>
  </si>
  <si>
    <t>(1*1,2)*1</t>
  </si>
  <si>
    <t>(1,4*1,4)*1</t>
  </si>
  <si>
    <t>73</t>
  </si>
  <si>
    <t>61140053.1</t>
  </si>
  <si>
    <t>okno plastové 2křídlové 140x140 cm O/OS, barva - krémová bílá, celoobvodové kování ROTO NT - izolační dvojsklo, bezp. zasklení 4-16-4, Uw max 1,2 W/m2.K</t>
  </si>
  <si>
    <t>1851304738</t>
  </si>
  <si>
    <t>Poznámka k položce:_x000D_
Poznámka k položce: Jedná se o orientační vnější rozměry otvoru! Před zadáním do výroby je nutné zaměření každého otvoru. Pozor - změna typu oken, nutno přizpůsobit dle situace po vybourání původních dvojitých špaletových oken! Dekor bude upřesněn investorem.</t>
  </si>
  <si>
    <t>74</t>
  </si>
  <si>
    <t>61140053.2</t>
  </si>
  <si>
    <t>okno plastové 2křídlové s pevným obloukovým nadsvětlíkem 110x230 cm O/OS, barva - krémová bílá, celoobvodové kování ROTO NT - izolační dvojsklo, bezp. zasklení 4-16-4, Uw max 1,2 W/m2.K</t>
  </si>
  <si>
    <t>-1697275166</t>
  </si>
  <si>
    <t xml:space="preserve">Poznámka k položce:_x000D_
Poznámka k položce: Jedná se o orientační vnější rozměry otvoru! Před zadáním do výroby je nutné zaměření každého otvoru. Pozor - změna typu oken, nutno přizpůsobit dle situace po vybourání původních dvojitých špaletových oken! Zachovat členění dle stávajících oken. Dekor bude upřesněn investorem. </t>
  </si>
  <si>
    <t>75</t>
  </si>
  <si>
    <t>61140053.3</t>
  </si>
  <si>
    <t>okno plastové 2křídlové s O/OS nadsvětlíkem, 120x220 cm O/OS, barva - krémová bílá, celoobvodové kování ROTO NT - izolační dvojsklo, bezp. zasklení 4-16-4, Uw max 1,2 W/m2.K</t>
  </si>
  <si>
    <t>-2125837792</t>
  </si>
  <si>
    <t>Poznámka k položce:_x000D_
Poznámka k položce: Jedná se o orientační vnější rozměry otvoru! Před zadáním do výroby je nutné zaměření každého otvoru. Pozor - změna typu oken, nutno přizpůsobit dle situace po vybourání původních dvojitých špaletových oken!Zachovat členění dle stávajících oken. Dekor bude upřesněn investorem.</t>
  </si>
  <si>
    <t>76</t>
  </si>
  <si>
    <t>61140053.4</t>
  </si>
  <si>
    <t>okno plastové 1křídlové obloukové sklopné, 120x100 cm, barva - krémová bílá, celoobvodové kování ROTO NT - izolační dvojsklo, bezp. zasklení 4-16-4, Uw max 1,2 W/m2.K, vč. otevírače nadsvětlíku a táhla</t>
  </si>
  <si>
    <t>-1004100378</t>
  </si>
  <si>
    <t>Poznámka k položce:_x000D_
Poznámka k položce: Jedná se o orientační vnější rozměry otvoru! Před zadáním do výroby je nutné zaměření každého otvoru. Pozor - změna typu oken, nutno přizpůsobit dle situace po vybourání původních dvojitých špaletových oken!Přesná výška okna a jeho členění bude dle stávajících sousedních nadsvětlíků. Dekor bude upřesněn investorem.</t>
  </si>
  <si>
    <t>ze zahrady</t>
  </si>
  <si>
    <t>77</t>
  </si>
  <si>
    <t>766660411</t>
  </si>
  <si>
    <t>Montáž vchodových dveří jednokřídlových bez nadsvětlíku do zdiva</t>
  </si>
  <si>
    <t>-1662812458</t>
  </si>
  <si>
    <t>78</t>
  </si>
  <si>
    <t>61144160</t>
  </si>
  <si>
    <t>dveře plastové vchodové bezpečnostní 1křídlové 2/3 sklo, bezp. zasklení, otevíravé 80x200 cm, kování bezp. celoobvodové vícebodové, krémová bílá (vybere investor)</t>
  </si>
  <si>
    <t>1916065991</t>
  </si>
  <si>
    <t>79</t>
  </si>
  <si>
    <t>766660461</t>
  </si>
  <si>
    <t>Montáž vchodových dveří dvoukřídlových s nadsvětlíkem do zdiva</t>
  </si>
  <si>
    <t>-523598805</t>
  </si>
  <si>
    <t>80</t>
  </si>
  <si>
    <t>553413401.1</t>
  </si>
  <si>
    <t>dveře plastové vchodové bezpečnostní 2křídlové 2/3 sklo, s proskleným fixním obloukovým nadsvětlíkem (bezp. zasklení, otevíravé 140x320 cm, kování bezp. celoobvodové vícebodové, krémová bílá (vybere investor)</t>
  </si>
  <si>
    <t>1618862221</t>
  </si>
  <si>
    <t>Poznámka k položce:_x000D_
Poznámka k položce: Jedná se o orientační vnější rozměry otvoru, před realizací nutné přesné zaměření!  Dveře budou dodány s dodatečným vyztužením ocelovými výztuhami a zpevněním rohů. Výplň HPL z vyztužené lisované syntetické pryskyřice nepodléhající tepelné roztažnosti. Vícebodové bezpečnostní kování.  Pozor - změna typu dveří, nutno přizpůsobit dle situace po vybourání původních dvojitých dveří!  Zachovat členění dle stávajících dveří.</t>
  </si>
  <si>
    <t>81</t>
  </si>
  <si>
    <t>553413401.2</t>
  </si>
  <si>
    <t>dveře plastové vchodové bezpečnostní 2křídlové 2/3 sklo, s proskleným fixním obloukovým nadsvětlíkem (bezp. zasklení, otevíravé 140x320 cm, mléčné sklo, kování bezp. celoobvodové vícebodové, krémová bílá, (vybere investor)</t>
  </si>
  <si>
    <t>1017553321</t>
  </si>
  <si>
    <t>82</t>
  </si>
  <si>
    <t>553413401.3</t>
  </si>
  <si>
    <t>dveře plastové vchodové bezpečnostní 2křídlové 2/3 sklo, s proskleným fixním obloukovým nadsvětlíkem (bezp. zasklení, otevíravé 160x330 cm, kování bezp. celoobvodové vícebodové, krémová bílá (vybere investor)</t>
  </si>
  <si>
    <t>-592130987</t>
  </si>
  <si>
    <t>83</t>
  </si>
  <si>
    <t>766661910R2</t>
  </si>
  <si>
    <t>Oprava půdního kruhového okna vč. tmelení, nátěru, kování a přesklení, 60 cm</t>
  </si>
  <si>
    <t>-896946320</t>
  </si>
  <si>
    <t>84</t>
  </si>
  <si>
    <t>766694113</t>
  </si>
  <si>
    <t>Montáž parapetních desek dřevěných, laminovaných šířky do 30 cm délky do 2,6 m</t>
  </si>
  <si>
    <t>1254624336</t>
  </si>
  <si>
    <t>85</t>
  </si>
  <si>
    <t>611444020</t>
  </si>
  <si>
    <t>parapet plastový vnitřní - Deceuninck komůrkový - šíře dle aktuální situace po osazení nových oken</t>
  </si>
  <si>
    <t>652644393</t>
  </si>
  <si>
    <t>Poznámka k položce:_x000D_
Poznámka k položce: Jedná se o orientační vnější rozměry otvoru, před realizací nutné přesné zaměření.</t>
  </si>
  <si>
    <t>(1,1)*2</t>
  </si>
  <si>
    <t>(1)*1</t>
  </si>
  <si>
    <t>(1,1)*3</t>
  </si>
  <si>
    <t>(1,4)*1</t>
  </si>
  <si>
    <t>86</t>
  </si>
  <si>
    <t>611444150</t>
  </si>
  <si>
    <t>koncovka k parapetu plastovému vnitřnímu 1 pár</t>
  </si>
  <si>
    <t>1519843684</t>
  </si>
  <si>
    <t>87</t>
  </si>
  <si>
    <t>998766202</t>
  </si>
  <si>
    <t>Přesun hmot procentní pro konstrukce truhlářské v objektech v do 12 m</t>
  </si>
  <si>
    <t>-1820889798</t>
  </si>
  <si>
    <t>767</t>
  </si>
  <si>
    <t>Konstrukce zámečnické</t>
  </si>
  <si>
    <t>88</t>
  </si>
  <si>
    <t>7675399</t>
  </si>
  <si>
    <t>Nové čistící zóny vč. přípravy podkladu, rámu a rohoží</t>
  </si>
  <si>
    <t>1280703829</t>
  </si>
  <si>
    <t>2*1,2*0,6</t>
  </si>
  <si>
    <t>89</t>
  </si>
  <si>
    <t>767610115</t>
  </si>
  <si>
    <t>Montáž oken jednoduchých pevných do zdiva plochy do 0,6 m2</t>
  </si>
  <si>
    <t>1849709050</t>
  </si>
  <si>
    <t>(0,7*0,4)*3</t>
  </si>
  <si>
    <t>90</t>
  </si>
  <si>
    <t>767-07</t>
  </si>
  <si>
    <t>sklepní okno, ocelový rám, výplň mřížka z tahokovu vč povrchové úpravy žárovým zinkováním, kompletní konstrukce včetně kotvení, 70x40 cm</t>
  </si>
  <si>
    <t>1910377644</t>
  </si>
  <si>
    <t>Poznámka k položce:_x000D_
Poznámka k položce: orientační rozměry 60/40cm</t>
  </si>
  <si>
    <t>91</t>
  </si>
  <si>
    <t>767641110</t>
  </si>
  <si>
    <t>Montáž dokončení okování dveří otvíravých</t>
  </si>
  <si>
    <t>1313257625</t>
  </si>
  <si>
    <t>92</t>
  </si>
  <si>
    <t>549146300</t>
  </si>
  <si>
    <t>kování bezpečnostní včetně štítu Golem nerez-  klika-klika</t>
  </si>
  <si>
    <t>954972800</t>
  </si>
  <si>
    <t>Poznámka k položce:_x000D_
Poznámka k položce: provedení dle upřesnění zástupce investora na místě u konkrétních dveří</t>
  </si>
  <si>
    <t>93</t>
  </si>
  <si>
    <t>549641500</t>
  </si>
  <si>
    <t>vložka zámková cylindrická oboustranná bezpečnostní FAB DYNAMIC + 4 klíče</t>
  </si>
  <si>
    <t>1675587895</t>
  </si>
  <si>
    <t>94</t>
  </si>
  <si>
    <t>767649191</t>
  </si>
  <si>
    <t>Montáž dveří - samozavírače hydraulického</t>
  </si>
  <si>
    <t>2014389309</t>
  </si>
  <si>
    <t>95</t>
  </si>
  <si>
    <t>549172500</t>
  </si>
  <si>
    <t>samozavírač dveří hydraulický</t>
  </si>
  <si>
    <t>1703030706</t>
  </si>
  <si>
    <t>96</t>
  </si>
  <si>
    <t>767661811</t>
  </si>
  <si>
    <t>Demontáž mříží pevných nebo otevíravých</t>
  </si>
  <si>
    <t>995177935</t>
  </si>
  <si>
    <t>97</t>
  </si>
  <si>
    <t>767995113.1</t>
  </si>
  <si>
    <t xml:space="preserve">Montáž cedule s označením zastávky "Středokluky" </t>
  </si>
  <si>
    <t>-403934949</t>
  </si>
  <si>
    <t>Poznámka k položce:_x000D_
Jedná se pouze o práce spojené s ukotvením a montáží orientačního a informačního systému včetně pomocných konstrukcí. Samotná dodávka tabulí bude realizována z rámcové smlouvy objednatele u centrálního dodavatele informačních a orientačních tabulí.</t>
  </si>
  <si>
    <t>98</t>
  </si>
  <si>
    <t>767996801</t>
  </si>
  <si>
    <t>Demontáž atypických zámečnických konstrukcí rozebráním hmotnosti jednotlivých dílů do 50 kg</t>
  </si>
  <si>
    <t>kg</t>
  </si>
  <si>
    <t>-984587113</t>
  </si>
  <si>
    <t>99</t>
  </si>
  <si>
    <t>998767202</t>
  </si>
  <si>
    <t>Přesun hmot procentní pro zámečnické konstrukce v objektech v do 12 m</t>
  </si>
  <si>
    <t>1895864795</t>
  </si>
  <si>
    <t>783</t>
  </si>
  <si>
    <t>Dokončovací práce - nátěry</t>
  </si>
  <si>
    <t>100</t>
  </si>
  <si>
    <t>783306805</t>
  </si>
  <si>
    <t>Odstranění nátěru ze zámečnických konstrukcí opálením</t>
  </si>
  <si>
    <t>-5863760</t>
  </si>
  <si>
    <t>101</t>
  </si>
  <si>
    <t>783314101</t>
  </si>
  <si>
    <t>Základní nátěr zámečnických konstrukcí jednonásobný syntetický</t>
  </si>
  <si>
    <t>-407132859</t>
  </si>
  <si>
    <t>102</t>
  </si>
  <si>
    <t>783315101</t>
  </si>
  <si>
    <t>Mezinátěr jednonásobný syntetický standardní zámečnických konstrukcí</t>
  </si>
  <si>
    <t>-1498857124</t>
  </si>
  <si>
    <t>103</t>
  </si>
  <si>
    <t>783317101</t>
  </si>
  <si>
    <t>Krycí jednonásobný syntetický standardní nátěr zámečnických konstrukcí</t>
  </si>
  <si>
    <t>1134582412</t>
  </si>
  <si>
    <t>104</t>
  </si>
  <si>
    <t>783823133</t>
  </si>
  <si>
    <t>Penetrační silikátový nátěr hladkých, tenkovrstvých zrnitých nebo štukových omítek</t>
  </si>
  <si>
    <t>276643550</t>
  </si>
  <si>
    <t>105</t>
  </si>
  <si>
    <t>783826675</t>
  </si>
  <si>
    <t>Hydrofobizační transparentní silikonový nátěr hrubých betonových povrchů nebo hrubých omítek</t>
  </si>
  <si>
    <t>-367188306</t>
  </si>
  <si>
    <t>106</t>
  </si>
  <si>
    <t>783827423</t>
  </si>
  <si>
    <t>Krycí dvojnásobný silikátový nátěr omítek stupně členitosti 1 a 2</t>
  </si>
  <si>
    <t>-1694447077</t>
  </si>
  <si>
    <t>107</t>
  </si>
  <si>
    <t>783827429</t>
  </si>
  <si>
    <t>Příplatek k cenám dvojnásobného nátěru omítek stupně členitosti 1 a 2 za biocidní přísadu</t>
  </si>
  <si>
    <t>975330086</t>
  </si>
  <si>
    <t>108</t>
  </si>
  <si>
    <t>783846523</t>
  </si>
  <si>
    <t>Antigraffiti nátěr trvalý do 100 cyklů odstranění graffiti omítek hladkých, zrnitých, štukových</t>
  </si>
  <si>
    <t>-335486691</t>
  </si>
  <si>
    <t>(16,8+10,4)*2*3,2"k horní hraně oken"</t>
  </si>
  <si>
    <t>-23,36"sokl"</t>
  </si>
  <si>
    <t>109</t>
  </si>
  <si>
    <t>783846533</t>
  </si>
  <si>
    <t>Antigraffiti nátěr trvalý do 100 cyklů odstranění graffiti lícového zdiva</t>
  </si>
  <si>
    <t>-1660424173</t>
  </si>
  <si>
    <t>110</t>
  </si>
  <si>
    <t>783897603</t>
  </si>
  <si>
    <t>Příplatek k cenám dvojnásobného krycího nátěru omítek za provedení styku 2 barev</t>
  </si>
  <si>
    <t>-767297914</t>
  </si>
  <si>
    <t>111</t>
  </si>
  <si>
    <t>783897611</t>
  </si>
  <si>
    <t>Příplatek k cenám dvojnásobného krycího nátěru omítek za barevné provedení v odstínu středně sytém</t>
  </si>
  <si>
    <t>757479413</t>
  </si>
  <si>
    <t>786</t>
  </si>
  <si>
    <t>Dokončovací práce - čalounické úpravy</t>
  </si>
  <si>
    <t>112</t>
  </si>
  <si>
    <t>786624121</t>
  </si>
  <si>
    <t>Montáž lamelové žaluzie do oken zdvojených kovových otevíravých, sklápěcích a vyklápěcích</t>
  </si>
  <si>
    <t>1267974984</t>
  </si>
  <si>
    <t>113</t>
  </si>
  <si>
    <t>55346200</t>
  </si>
  <si>
    <t>žaluzie horizontální interiérové</t>
  </si>
  <si>
    <t>-2027323725</t>
  </si>
  <si>
    <t>114</t>
  </si>
  <si>
    <t>998786202</t>
  </si>
  <si>
    <t>Přesun hmot procentní pro čalounické úpravy v objektech v do 12 m</t>
  </si>
  <si>
    <t>-1770225063</t>
  </si>
  <si>
    <t>22-M</t>
  </si>
  <si>
    <t>Montáže oznam. a zabezp. zařízení</t>
  </si>
  <si>
    <t>115</t>
  </si>
  <si>
    <t>220320021</t>
  </si>
  <si>
    <t>Montáž hodin venkovních</t>
  </si>
  <si>
    <t>-190182151</t>
  </si>
  <si>
    <t>116</t>
  </si>
  <si>
    <t>3944525R2</t>
  </si>
  <si>
    <t>Čtvercové venkovní hodiny analogové dvoustranné na stěnu s boční konzolou METROLINE typ  242.A.60.D.B.C11.LLX</t>
  </si>
  <si>
    <t>256</t>
  </si>
  <si>
    <t>-881316644</t>
  </si>
  <si>
    <t>117</t>
  </si>
  <si>
    <t>220320021-D</t>
  </si>
  <si>
    <t>Demontáž hodin</t>
  </si>
  <si>
    <t>20571175</t>
  </si>
  <si>
    <t>118</t>
  </si>
  <si>
    <t>220370101</t>
  </si>
  <si>
    <t>Funkční dodavatelské přezkoušení železničního rozhlasového zařízení reproduktoru</t>
  </si>
  <si>
    <t>-2101225695</t>
  </si>
  <si>
    <t>119</t>
  </si>
  <si>
    <t>220370440</t>
  </si>
  <si>
    <t>Montáž reproduktoru vč. konzoly</t>
  </si>
  <si>
    <t>-705421658</t>
  </si>
  <si>
    <t>Poznámka k položce:_x000D_
Poznámka k položce: Práce na těchto zařízeních je nutné koordinovat se správcem těchto zařízení - správou sdělovací a zabezpečovací techniky SSZT!</t>
  </si>
  <si>
    <t>120</t>
  </si>
  <si>
    <t>22-M-000</t>
  </si>
  <si>
    <t>reproduktor DEXON SC20AH vč. konzoly kompletní</t>
  </si>
  <si>
    <t>-1717680579</t>
  </si>
  <si>
    <t>121</t>
  </si>
  <si>
    <t>220370440-D.1</t>
  </si>
  <si>
    <t>Demontáž reproduktoru vč. konzoly</t>
  </si>
  <si>
    <t>1565884997</t>
  </si>
  <si>
    <t>122</t>
  </si>
  <si>
    <t>22037044R2</t>
  </si>
  <si>
    <t>Zapravení a výměna stávajícího vedení oznamovacích a slaboproudých zařízení na fasádě</t>
  </si>
  <si>
    <t>1331147212</t>
  </si>
  <si>
    <t>Poznámka k položce:_x000D_
Poznámka k položce: 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  Práce na těchto zařízeních je nutné koordinovat se správcem těchto zařízení - správou sdělovací a zabezpečovací techniky SSZT!</t>
  </si>
  <si>
    <t>SO.02 - Oprava střechy</t>
  </si>
  <si>
    <t xml:space="preserve">    9 - Ostatní konstrukce a práce-bourání</t>
  </si>
  <si>
    <t xml:space="preserve">    997 -  Přesun sutě</t>
  </si>
  <si>
    <t xml:space="preserve">    712 - Povlakové krytiny</t>
  </si>
  <si>
    <t xml:space="preserve">    742 -  Elektroinstalace</t>
  </si>
  <si>
    <t xml:space="preserve">    762 - Konstrukce tesařské</t>
  </si>
  <si>
    <t xml:space="preserve">    765 - Krytina skládaná</t>
  </si>
  <si>
    <t xml:space="preserve">    783 -  Dokončovací práce</t>
  </si>
  <si>
    <t>OST - Poznámky</t>
  </si>
  <si>
    <t>31427151R</t>
  </si>
  <si>
    <t>Přezdění nadstřešní části komínových těles kompletní vč. krycích desek, spárování a ochr. nátěru, případně nové povrchové úpravy</t>
  </si>
  <si>
    <t>262428925</t>
  </si>
  <si>
    <t>(1,2*0,45*3)*2</t>
  </si>
  <si>
    <t>Ostatní konstrukce a práce-bourání</t>
  </si>
  <si>
    <t>D+M doplňků střechy vč. povrchové úpravy - konzole, antény, průchodky, držáky aj. vč. demontáže stávajících</t>
  </si>
  <si>
    <t>-390297901</t>
  </si>
  <si>
    <t>952903001.2.1</t>
  </si>
  <si>
    <t>Vyčištění půdy a vyklizení velkoobjemové odpadu včetně odvozu a likvidace odpadu</t>
  </si>
  <si>
    <t>-366665206</t>
  </si>
  <si>
    <t>953845213</t>
  </si>
  <si>
    <t>Vyvložkování stávajícího komínového tělesa nerezovými vložkami ohebnými D do 160 mm v 3 m včetně dopojení spotřebičů</t>
  </si>
  <si>
    <t>soubor</t>
  </si>
  <si>
    <t>821359724</t>
  </si>
  <si>
    <t>Poznámka k položce:_x000D_
Poznámka k položce: Stávající používaná komínová tělesa - nutná koordinace s místním správcem.</t>
  </si>
  <si>
    <t>953845223</t>
  </si>
  <si>
    <t>Příplatek k vyvložkování komínového průduchu nerezovými vložkami ohebnými D do 160 mm ZKD 1m výšky</t>
  </si>
  <si>
    <t>-149984451</t>
  </si>
  <si>
    <t>2*10,5</t>
  </si>
  <si>
    <t>962032631</t>
  </si>
  <si>
    <t>Bourání zdiva komínového nad střechou z cihel na MV nebo MVC</t>
  </si>
  <si>
    <t>-2133414800</t>
  </si>
  <si>
    <t>(0,45*1,2*3)*2</t>
  </si>
  <si>
    <t>97604223R</t>
  </si>
  <si>
    <t>Revize spalinových cest dle zákona č. 320/2015 Sb., o hasičském záchranném záchranném sboru a zákona č. 133/1985 Sb., o požární ochraně</t>
  </si>
  <si>
    <t>1291598223</t>
  </si>
  <si>
    <t>977331113</t>
  </si>
  <si>
    <t>Frézování hloubky do 30 mm komínového průduchu z cihel plných pálených včetně odstranění stávajících vložek a přizpůsobení komínových těles pro nové vložkování</t>
  </si>
  <si>
    <t>-1558331474</t>
  </si>
  <si>
    <t>2*13,5</t>
  </si>
  <si>
    <t>-3*2"přezděno"</t>
  </si>
  <si>
    <t xml:space="preserve"> Přesun sutě</t>
  </si>
  <si>
    <t>800919025</t>
  </si>
  <si>
    <t>-109972084</t>
  </si>
  <si>
    <t>-807399769</t>
  </si>
  <si>
    <t>23,548*19 'Přepočtené koeficientem množství</t>
  </si>
  <si>
    <t>99701350R</t>
  </si>
  <si>
    <t>Odvoz výzisku z železného šrotu na místo určené objednatelem do 20 km se složením</t>
  </si>
  <si>
    <t>581103882</t>
  </si>
  <si>
    <t>Poznámka k položce:_x000D_
Poznámka k položce: Železný šrot bude odvezen a složen dle pokynů zástupce investora do sběrného místa.   Samotný železný šrot je majetkem investora.   Hospodaření s vyzískaným materiálem (mimo odpad) bude prováděno v souladu se Směrnicí SŽDC č. 42 ze dne 7.1.2013.</t>
  </si>
  <si>
    <t>997013607</t>
  </si>
  <si>
    <t>Poplatek za uložení na skládce (skládkovné) stavebního odpadu keramického kód odpadu 17 01 03</t>
  </si>
  <si>
    <t>535557329</t>
  </si>
  <si>
    <t>997013811</t>
  </si>
  <si>
    <t>Poplatek za uložení stavebního dřevěného odpadu na skládce (skládkovné)</t>
  </si>
  <si>
    <t>924979781</t>
  </si>
  <si>
    <t>997013814</t>
  </si>
  <si>
    <t>Poplatek za uložení na skládce (skládkovné) stavebního odpadu izolací kód odpadu 17 06 04</t>
  </si>
  <si>
    <t>-1979594003</t>
  </si>
  <si>
    <t>997013831</t>
  </si>
  <si>
    <t>Poplatek za uložení stavebního směsného odpadu na skládce (skládkovné)</t>
  </si>
  <si>
    <t>-70965903</t>
  </si>
  <si>
    <t>23,456</t>
  </si>
  <si>
    <t>-0,1</t>
  </si>
  <si>
    <t>-9,181</t>
  </si>
  <si>
    <t>-2,957</t>
  </si>
  <si>
    <t>-5,373</t>
  </si>
  <si>
    <t>-1878779020</t>
  </si>
  <si>
    <t>712</t>
  </si>
  <si>
    <t>Povlakové krytiny</t>
  </si>
  <si>
    <t>712300832</t>
  </si>
  <si>
    <t>Odstranění povlakové krytiny střech do 10° dvouvrstvé</t>
  </si>
  <si>
    <t>765868232</t>
  </si>
  <si>
    <t xml:space="preserve"> Elektroinstalace</t>
  </si>
  <si>
    <t>742420021</t>
  </si>
  <si>
    <t>Montáž společné televizní antény antenního stožáru včetně upevňovacího materiálu</t>
  </si>
  <si>
    <t>-278200683</t>
  </si>
  <si>
    <t>31674068R</t>
  </si>
  <si>
    <t>stožár anténní Pz v 3m</t>
  </si>
  <si>
    <t>367352750</t>
  </si>
  <si>
    <t>762</t>
  </si>
  <si>
    <t>Konstrukce tesařské</t>
  </si>
  <si>
    <t>762081351</t>
  </si>
  <si>
    <t>Vyrovnání a příprava st. bednění pro novou krytinu</t>
  </si>
  <si>
    <t>-1273063049</t>
  </si>
  <si>
    <t>hlavní střecha vč. polokříže</t>
  </si>
  <si>
    <t>7*17*2</t>
  </si>
  <si>
    <t>6,4*7*2</t>
  </si>
  <si>
    <t xml:space="preserve">přístavba </t>
  </si>
  <si>
    <t>2,7*4</t>
  </si>
  <si>
    <t>762083122</t>
  </si>
  <si>
    <t>Impregnace řeziva proti dřevokaznému hmyzu, houbám a plísním máčením třída ohrožení 3 a 4</t>
  </si>
  <si>
    <t>-1762461439</t>
  </si>
  <si>
    <t>76233213R</t>
  </si>
  <si>
    <t>Výměna poškozených nosných částí krovů včetně profilace dle stávajícího vzhledu</t>
  </si>
  <si>
    <t>1154977924</t>
  </si>
  <si>
    <t>338,4*0,3"předpoklad výměny do 30%"</t>
  </si>
  <si>
    <t>762341210</t>
  </si>
  <si>
    <t>Montáž bednění střech rovných a šikmých sklonu do 60° z hrubých prken na sraz</t>
  </si>
  <si>
    <t>-1218060843</t>
  </si>
  <si>
    <t>292,614-68,09</t>
  </si>
  <si>
    <t>60515111</t>
  </si>
  <si>
    <t>řezivo jehličnaté boční prkno 20-30mm</t>
  </si>
  <si>
    <t>-1832337292</t>
  </si>
  <si>
    <t>224,524*0,025</t>
  </si>
  <si>
    <t>5,613*1,15 'Přepočtené koeficientem množství</t>
  </si>
  <si>
    <t>762341260</t>
  </si>
  <si>
    <t>Montáž bednění střech rovných a šikmých sklonu do 60° z palubek</t>
  </si>
  <si>
    <t>-543834092</t>
  </si>
  <si>
    <t>(16,8+4+4)*1</t>
  </si>
  <si>
    <t>(7*1)*4</t>
  </si>
  <si>
    <t>(6,4*1)*2</t>
  </si>
  <si>
    <t>(2,7*0,3)*2</t>
  </si>
  <si>
    <t>2,9*0,3</t>
  </si>
  <si>
    <t>61191184</t>
  </si>
  <si>
    <t>palubky SM 25x146mm A/B</t>
  </si>
  <si>
    <t>1782855422</t>
  </si>
  <si>
    <t>68,09*1,15 'Přepočtené koeficientem množství</t>
  </si>
  <si>
    <t>762341811</t>
  </si>
  <si>
    <t>Demontáž bednění střech z prken</t>
  </si>
  <si>
    <t>1651295987</t>
  </si>
  <si>
    <t>762342214</t>
  </si>
  <si>
    <t>Montáž laťování na střechách jednoduchých sklonu do 60° osové vzdálenosti do 360 mm</t>
  </si>
  <si>
    <t>380846123</t>
  </si>
  <si>
    <t>605141140</t>
  </si>
  <si>
    <t>řezivo jehličnaté,střešní latě impregnované dl 4 - 5 m</t>
  </si>
  <si>
    <t>1186632427</t>
  </si>
  <si>
    <t>18,8*(0,04*0,06*21)*2</t>
  </si>
  <si>
    <t>6*(0,04*0,06*19)*2</t>
  </si>
  <si>
    <t>3,5*(0,04*0,06*8)</t>
  </si>
  <si>
    <t>2,509*1,15"Prořez, rezerva"</t>
  </si>
  <si>
    <t>762342441</t>
  </si>
  <si>
    <t>Montáž lišt trojúhelníkových nebo kontralatí na střechách sklonu do 60°</t>
  </si>
  <si>
    <t>-819973995</t>
  </si>
  <si>
    <t>965574476</t>
  </si>
  <si>
    <t>338,4*0,04*0,06</t>
  </si>
  <si>
    <t>0,812*1,1 'Přepočtené koeficientem množství</t>
  </si>
  <si>
    <t>762342812</t>
  </si>
  <si>
    <t>Demontáž laťování střech z latí osové vzdálenosti do 0,50 m</t>
  </si>
  <si>
    <t>2132533967</t>
  </si>
  <si>
    <t>739,133+6,75</t>
  </si>
  <si>
    <t>762395000</t>
  </si>
  <si>
    <t>Spojovací prostředky pro montáž krovu, bednění, laťování, světlíky, klíny</t>
  </si>
  <si>
    <t>-2122719499</t>
  </si>
  <si>
    <t>6,455+(78,304*0,02)+2,885+0,893</t>
  </si>
  <si>
    <t>998762202</t>
  </si>
  <si>
    <t>Přesun hmot procentní pro kce tesařské v objektech v do 12 m</t>
  </si>
  <si>
    <t>1026778189</t>
  </si>
  <si>
    <t>764001891</t>
  </si>
  <si>
    <t>Demontáž úžlabí do suti</t>
  </si>
  <si>
    <t>568545116</t>
  </si>
  <si>
    <t>7,5*2</t>
  </si>
  <si>
    <t>764002801</t>
  </si>
  <si>
    <t>Demontáž závětrné lišty do suti</t>
  </si>
  <si>
    <t>185278215</t>
  </si>
  <si>
    <t>7*4</t>
  </si>
  <si>
    <t>2*6,4</t>
  </si>
  <si>
    <t>2*2,7</t>
  </si>
  <si>
    <t>764002812</t>
  </si>
  <si>
    <t>Demontáž okapového plechu do suti v krytině skládané</t>
  </si>
  <si>
    <t>-913007814</t>
  </si>
  <si>
    <t>18,8+4+4+3,4</t>
  </si>
  <si>
    <t>764002821</t>
  </si>
  <si>
    <t>Demontáž střešního výlezu do suti</t>
  </si>
  <si>
    <t>-656230755</t>
  </si>
  <si>
    <t>764002831</t>
  </si>
  <si>
    <t>Demontáž sněhového zachytávače do suti</t>
  </si>
  <si>
    <t>-992382836</t>
  </si>
  <si>
    <t>764002871</t>
  </si>
  <si>
    <t>Demontáž lemování zdí do suti</t>
  </si>
  <si>
    <t>551450975</t>
  </si>
  <si>
    <t>764002881</t>
  </si>
  <si>
    <t>Demontáž lemování střešních prostupů do suti</t>
  </si>
  <si>
    <t>-153989303</t>
  </si>
  <si>
    <t>1,2*4</t>
  </si>
  <si>
    <t>764003801</t>
  </si>
  <si>
    <t>Demontáž lemování trub, konzol, držáků, ventilačních nástavců a jiných kusových prvků do suti</t>
  </si>
  <si>
    <t>-902515912</t>
  </si>
  <si>
    <t>764004801</t>
  </si>
  <si>
    <t>Demontáž podokapního žlabu do suti</t>
  </si>
  <si>
    <t>-1783402004</t>
  </si>
  <si>
    <t>764111641.LND</t>
  </si>
  <si>
    <t>Krytina střechy rovné drážkováním ze svitků LINDAB SEAMLINE Elite rš 670 mm sklonu do 30°</t>
  </si>
  <si>
    <t>-1513164050</t>
  </si>
  <si>
    <t>Poznámka k položce:_x000D_
Poznámka k položce: Předpokládaná barva 088 břidlicově šedá matná, kód barvy BRSE, NCS S 7005-B20G, RAL 7016, struktura jemně strukturovaná,  barva bude finálně odsouhlasena na základě předložení vzorníku zástupcem ivestora na místě.</t>
  </si>
  <si>
    <t>3,5*2,7</t>
  </si>
  <si>
    <t>9,45*1,05"Přepočtené koeficientem množství"</t>
  </si>
  <si>
    <t>76411165R</t>
  </si>
  <si>
    <t>Krytina střechy rovné z taškových tabulí z Pz plechu s povrchovou úpravou (poplastovaný plech) sklonu do 60°</t>
  </si>
  <si>
    <t>-2000164930</t>
  </si>
  <si>
    <t>Poznámka k položce:_x000D_
Poznámka k položce: Tl. plechu 0,6 mm -  varianta STRONG odolná proti prošlápnutí a krupobití, povrchová úprava ELITE, Předpokládaná barva 088 břidlicově šedá matná, kód barvy BRSE, NCS S 7005-B20G, RAL 7016, struktura jemně strukturovaná.  Barva bude finálně odsouhlasena na základě předložení vzorníku zástupcem ivestora na místě!</t>
  </si>
  <si>
    <t>7*18,8*2</t>
  </si>
  <si>
    <t>-7*4,2</t>
  </si>
  <si>
    <t>6,4*6</t>
  </si>
  <si>
    <t>272,2*1,05"Přepočtené koeficientem množství"</t>
  </si>
  <si>
    <t>764211625</t>
  </si>
  <si>
    <t>Oplechování větraného hřebene s větracím pásem z Pz s povrchovou úpravou (poplastovaný plech) rš 400 mm</t>
  </si>
  <si>
    <t>-350235223</t>
  </si>
  <si>
    <t>Poznámka k položce:_x000D_
Poznámka k položce: Příslušenství k taškovým tabulím nebo hladké drážkové falcované krytině, povrch Elite nebo Durafrost  Předpokládaná barva 088 břidlicově šedá matná, kód barvy BRSE, NCS S 7005-B20G, RAL 7016, struktura jemně strukturovaná,  barva bude finálně odsouhlasena na základě předložení vzorníku zástupcem ivestora na místě.</t>
  </si>
  <si>
    <t>76421260R</t>
  </si>
  <si>
    <t>Oplechování úžlabí z Pz s povrchovou úpravou rš 500 mm</t>
  </si>
  <si>
    <t>1363397669</t>
  </si>
  <si>
    <t>764212635</t>
  </si>
  <si>
    <t>Oplechování štítu závětrnou lištou z Pz s povrchovou úpravou (poplastovaný plech) rš 400 mm</t>
  </si>
  <si>
    <t>2067781892</t>
  </si>
  <si>
    <t>76421266R</t>
  </si>
  <si>
    <t>Oplechování rovné okapové hrany z Pz s povrchovou úpravou (poplastovaný plech) rš 400 mm</t>
  </si>
  <si>
    <t>629761595</t>
  </si>
  <si>
    <t>764213456</t>
  </si>
  <si>
    <t>Sněhový zachytávač krytiny z Pz plechu s povrchovou úpravou (poplastovaný plech) průběžný dvoutrubkový</t>
  </si>
  <si>
    <t>-224788709</t>
  </si>
  <si>
    <t>18,8+4+4</t>
  </si>
  <si>
    <t>764213652.1</t>
  </si>
  <si>
    <t>Střešní výlez rozměru 600 x 600 mm, střechy s krytinou skládanou nebo plechovou</t>
  </si>
  <si>
    <t>894507223</t>
  </si>
  <si>
    <t>764311604</t>
  </si>
  <si>
    <t>Lemování rovných zdí střech s krytinou prejzovou nebo vlnitou z Pz s povrchovou úpravou rš 330 mm</t>
  </si>
  <si>
    <t>-1855758132</t>
  </si>
  <si>
    <t>přístavba</t>
  </si>
  <si>
    <t>3,4</t>
  </si>
  <si>
    <t>764314612</t>
  </si>
  <si>
    <t>Lemování prostupů střech s krytinou skládanou nebo plechovou z Pz s povrchovou úpravou</t>
  </si>
  <si>
    <t>-1158417358</t>
  </si>
  <si>
    <t>764315621</t>
  </si>
  <si>
    <t>Lemování trub, konzol,držáků z Pz s povrch úpravou (poplastovaný plech) střech s krytinou skládanou D do 75 mm</t>
  </si>
  <si>
    <t>1279771106</t>
  </si>
  <si>
    <t>764316643</t>
  </si>
  <si>
    <t>Větrací komínek izolovaný s průchodkou na skládané krytině z taškových tabulí s povrch. úpravou (poplastovaný plech) D 110mm</t>
  </si>
  <si>
    <t>2096328890</t>
  </si>
  <si>
    <t>764541305</t>
  </si>
  <si>
    <t>Žlab podokapní půlkruhový z TiZn plechu rš 330 mm</t>
  </si>
  <si>
    <t>181252818</t>
  </si>
  <si>
    <t>764541346</t>
  </si>
  <si>
    <t>Kotlík oválný (trychtýřový) pro podokapní žlaby z TiZn plechu 330/100 mm</t>
  </si>
  <si>
    <t>-391335830</t>
  </si>
  <si>
    <t>787352700</t>
  </si>
  <si>
    <t>765</t>
  </si>
  <si>
    <t>Krytina skládaná</t>
  </si>
  <si>
    <t>765113121</t>
  </si>
  <si>
    <t>Okapová hrana s větrací mřížkou jednoduchou</t>
  </si>
  <si>
    <t>1579698195</t>
  </si>
  <si>
    <t>765131801</t>
  </si>
  <si>
    <t>Demontáž vláknocementové skládané krytiny sklonu do 30° do suti</t>
  </si>
  <si>
    <t>1244720317</t>
  </si>
  <si>
    <t>281,65*1,05"Přepočtené koeficientem množství"</t>
  </si>
  <si>
    <t>765131821</t>
  </si>
  <si>
    <t>Demontáž hřebene nebo nároží z hřebenáčů vláknocementové skládané krytiny sklonu do 30° do suti</t>
  </si>
  <si>
    <t>881374749</t>
  </si>
  <si>
    <t>18,8+6</t>
  </si>
  <si>
    <t>765131841</t>
  </si>
  <si>
    <t>Příplatek k cenám demontáže skládané vláknocementové krytiny za sklon přes 30°</t>
  </si>
  <si>
    <t>499600317</t>
  </si>
  <si>
    <t>765131845</t>
  </si>
  <si>
    <t>Příplatek k cenám demontáže hřebene nebo nároží skládané vláknocementové krytiny za sklon přes 30°</t>
  </si>
  <si>
    <t>-508838086</t>
  </si>
  <si>
    <t>765191023</t>
  </si>
  <si>
    <t>Montáž pojistné hydroizolační fólie kladené ve sklonu přes 20° s lepenými spoji na bednění</t>
  </si>
  <si>
    <t>897634269</t>
  </si>
  <si>
    <t>63150819.ISV</t>
  </si>
  <si>
    <t>TYVEK SOLID, 50 000 × 1500mm, role 75 m2, kontaktní pojistná hydroizolace určená pro šikmé střechy a aplikaci na bednění.</t>
  </si>
  <si>
    <t>-228692180</t>
  </si>
  <si>
    <t>295,733*1,15 'Přepočtené koeficientem množství</t>
  </si>
  <si>
    <t>765191901</t>
  </si>
  <si>
    <t>Demontáž pojistné hydroizolační fólie kladené ve sklonu do 30°</t>
  </si>
  <si>
    <t>-446899953</t>
  </si>
  <si>
    <t>765192001</t>
  </si>
  <si>
    <t>Nouzové (provizorní) zakrytí střechy plachtou</t>
  </si>
  <si>
    <t>977393614</t>
  </si>
  <si>
    <t>998765202</t>
  </si>
  <si>
    <t>Přesun hmot procentní pro krytiny skládané v objektech v do 12 m</t>
  </si>
  <si>
    <t>1113169508</t>
  </si>
  <si>
    <t>767851104</t>
  </si>
  <si>
    <t>Montáž lávek komínových - kompletní celé lávky</t>
  </si>
  <si>
    <t>-294389300</t>
  </si>
  <si>
    <t>1,2*2</t>
  </si>
  <si>
    <t>62866423R</t>
  </si>
  <si>
    <t>komínová lávka kompletní vč. povrchové úpravy a zábradlí</t>
  </si>
  <si>
    <t>-324570392</t>
  </si>
  <si>
    <t>Poznámka k položce:_x000D_
Poznámka k položce: Systémová komínová lávka k taškovým tabulím</t>
  </si>
  <si>
    <t>1765923129</t>
  </si>
  <si>
    <t xml:space="preserve"> Dokončovací práce</t>
  </si>
  <si>
    <t>783201201</t>
  </si>
  <si>
    <t>Obroušení tesařských konstrukcí před provedením nátěru</t>
  </si>
  <si>
    <t>802802970</t>
  </si>
  <si>
    <t>295,733</t>
  </si>
  <si>
    <t>-295,733*0,3</t>
  </si>
  <si>
    <t>783201201.1</t>
  </si>
  <si>
    <t>Příprava podkladu tesařských konstrukcí před provedením nátěru broušení s opálením všech stávajících vrstev</t>
  </si>
  <si>
    <t>-1075088978</t>
  </si>
  <si>
    <t>783201401</t>
  </si>
  <si>
    <t>Příprava podkladu tesařských konstrukcí před provedením nátěru ometení</t>
  </si>
  <si>
    <t>-782597974</t>
  </si>
  <si>
    <t>783213121</t>
  </si>
  <si>
    <t>Napouštěcí dvojnásobný syntetický fungicidní nátěr tesařských konstrukcí zabudovaných do konstrukce</t>
  </si>
  <si>
    <t>778722048</t>
  </si>
  <si>
    <t>1740,27666666667*0,3 'Přepočtené koeficientem množství</t>
  </si>
  <si>
    <t>783218111.1</t>
  </si>
  <si>
    <t>Lazurovací nátěr tesařských konstrukcí dvojnásobný syntetický</t>
  </si>
  <si>
    <t>952868109</t>
  </si>
  <si>
    <t>Poznámka k položce:_x000D_
Poznámka k položce: Ref. Xyladecor Oversol</t>
  </si>
  <si>
    <t>194</t>
  </si>
  <si>
    <t>194*1,4 'Přepočtené koeficientem množství</t>
  </si>
  <si>
    <t>783221112.1</t>
  </si>
  <si>
    <t>Nátěry syntetické KDK barva dražší matný povrch 1x antikorozní, 1x základní, 2x email</t>
  </si>
  <si>
    <t>-957655441</t>
  </si>
  <si>
    <t>Poznámka k položce:_x000D_
Poznámka k položce: (Dvířka rozvodnic, větracích dvířek a ostatních prvků na fasádě) vč.bezpečnostních označení</t>
  </si>
  <si>
    <t>OST</t>
  </si>
  <si>
    <t>Poznámky</t>
  </si>
  <si>
    <t>000000002</t>
  </si>
  <si>
    <t>262144</t>
  </si>
  <si>
    <t>-1339530905</t>
  </si>
  <si>
    <t>Poznámka k položce:_x000D_
Poznámka k položce: Zadání je zpracováno v rozsahu a podrobnosti zadávací dokumentace v rozsahu omezeném technickou zprávou.  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  Pokud nejsou uvedeny montážní práce samostatně, je montáž součástí jednotkových cen!</t>
  </si>
  <si>
    <t>SO.03 - Oprava dopravní kanceláře a zázemí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</si>
  <si>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</si>
  <si>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</si>
  <si>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</si>
  <si>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</si>
  <si>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</si>
  <si>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</si>
  <si>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</si>
  <si>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763 - Konstrukce suché výstavby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</si>
  <si>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</si>
  <si>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</si>
  <si>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</si>
  <si>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</si>
  <si>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</t>
  </si>
  <si>
    <t>M - Práce a dodávky M</t>
  </si>
  <si>
    <t xml:space="preserve">    22-M - Montáže technologických zařízení pro dopravní stavby</t>
  </si>
  <si>
    <t>317142446</t>
  </si>
  <si>
    <t>Překlad nenosný pórobetonový š 150 mm v do 250 mm na tenkovrstvou maltu dl do 2000 mm</t>
  </si>
  <si>
    <t>-477660445</t>
  </si>
  <si>
    <t>342272225</t>
  </si>
  <si>
    <t>Příčka z pórobetonových hladkých tvárnic na tenkovrstvou maltu tl 100 mm</t>
  </si>
  <si>
    <t>-1209754324</t>
  </si>
  <si>
    <t>příčka WC</t>
  </si>
  <si>
    <t>(2,1+0,1)*3,7</t>
  </si>
  <si>
    <t>zazdívka po dvoukř.dv.</t>
  </si>
  <si>
    <t>0,5*2,3</t>
  </si>
  <si>
    <t>1,4*0,3</t>
  </si>
  <si>
    <t>-438718209</t>
  </si>
  <si>
    <t>342291121</t>
  </si>
  <si>
    <t>Ukotvení příček k cihelným konstrukcím plochými kotvami</t>
  </si>
  <si>
    <t>836420296</t>
  </si>
  <si>
    <t>4*2</t>
  </si>
  <si>
    <t>346272216</t>
  </si>
  <si>
    <t>Přizdívka z pórobetonových tvárnic tl 50 mm</t>
  </si>
  <si>
    <t>1737243083</t>
  </si>
  <si>
    <t>0,9*1,5"geberit"</t>
  </si>
  <si>
    <t>346272266</t>
  </si>
  <si>
    <t>Přizdívka z pórobetonových tvárnic tl 200 mm</t>
  </si>
  <si>
    <t>1103934740</t>
  </si>
  <si>
    <t>1,4*1,5"zazdívka pod okno"</t>
  </si>
  <si>
    <t>612131121</t>
  </si>
  <si>
    <t>Penetrační disperzní nátěr vnitřních stěn nanášený ručně</t>
  </si>
  <si>
    <t>-474922481</t>
  </si>
  <si>
    <t>612142001</t>
  </si>
  <si>
    <t>Potažení vnitřních stěn sklovláknitým pletivem vtlačeným do tenkovrstvé hmoty</t>
  </si>
  <si>
    <t>-1891619321</t>
  </si>
  <si>
    <t>612311131</t>
  </si>
  <si>
    <t>Potažení vnitřních stěn vápenným štukem tloušťky do 3 mm</t>
  </si>
  <si>
    <t>1829212876</t>
  </si>
  <si>
    <t>612325413</t>
  </si>
  <si>
    <t>Oprava vnitřní vápenocementové hladké omítky stěn v rozsahu plochy do 50%</t>
  </si>
  <si>
    <t>-1894889640</t>
  </si>
  <si>
    <t>631311126</t>
  </si>
  <si>
    <t>Mazanina tl do 120 mm z betonu prostého bez zvýšených nároků na prostředí tř. C 25/30</t>
  </si>
  <si>
    <t>619076445</t>
  </si>
  <si>
    <t>116,06*0,2</t>
  </si>
  <si>
    <t>631319173</t>
  </si>
  <si>
    <t>Příplatek k mazanině tl do 120 mm za stržení povrchu spodní vrstvy před vložením výztuže</t>
  </si>
  <si>
    <t>260221459</t>
  </si>
  <si>
    <t>631362021</t>
  </si>
  <si>
    <t>Výztuž mazanin svařovanými sítěmi Kari</t>
  </si>
  <si>
    <t>-553332912</t>
  </si>
  <si>
    <t>0,004335*116,06</t>
  </si>
  <si>
    <t>632481213</t>
  </si>
  <si>
    <t>Separační vrstva z PE fólie</t>
  </si>
  <si>
    <t>1502272121</t>
  </si>
  <si>
    <t>634111114</t>
  </si>
  <si>
    <t>Obvodová dilatace pružnou těsnicí páskou mezi stěnou a mazaninou nebo potěremv 100 mm</t>
  </si>
  <si>
    <t>-1706347661</t>
  </si>
  <si>
    <t>zádveří OP-15</t>
  </si>
  <si>
    <t>(2,6+1,8)*2</t>
  </si>
  <si>
    <t>dopravní kancelář OP-03</t>
  </si>
  <si>
    <t>(7,8+4,3)*2</t>
  </si>
  <si>
    <t>denní místnost OP-02</t>
  </si>
  <si>
    <t>(4,7+4,1)*2</t>
  </si>
  <si>
    <t>nocležna OP-01</t>
  </si>
  <si>
    <t>(4,2+2,1)*2</t>
  </si>
  <si>
    <t>chodba OP-14</t>
  </si>
  <si>
    <t>(7+1,8)*2</t>
  </si>
  <si>
    <t>WC OP-11</t>
  </si>
  <si>
    <t>(1+1,8)*2</t>
  </si>
  <si>
    <t>sprcha OP-12</t>
  </si>
  <si>
    <t>(1,6+2,1)*2</t>
  </si>
  <si>
    <t>releovka OP-13</t>
  </si>
  <si>
    <t>(2,6+2,6)*2</t>
  </si>
  <si>
    <t>sklad OP-04</t>
  </si>
  <si>
    <t>(1,6+2,6)*2</t>
  </si>
  <si>
    <t>chodba OP-05</t>
  </si>
  <si>
    <t>(1,9+4,3)*2</t>
  </si>
  <si>
    <t>kancelář OP-06</t>
  </si>
  <si>
    <t>(3+4,3)*2</t>
  </si>
  <si>
    <t>635111232</t>
  </si>
  <si>
    <t>Násyp pod podlahy z drobného kameniva 0-4 se zhutněním</t>
  </si>
  <si>
    <t>1652980630</t>
  </si>
  <si>
    <t>91,54*0,1</t>
  </si>
  <si>
    <t>635111242</t>
  </si>
  <si>
    <t>Násyp pod podlahy z hrubého kameniva 16-32 se zhutněním</t>
  </si>
  <si>
    <t>684811674</t>
  </si>
  <si>
    <t>642942111</t>
  </si>
  <si>
    <t>Osazování zárubní nebo rámů dveřních kovových do 2,5 m2 na MC</t>
  </si>
  <si>
    <t>1212905180</t>
  </si>
  <si>
    <t>55331346</t>
  </si>
  <si>
    <t>zárubeň ocelová pro běžné zdění a pórobeton 100 levá/pravá 600</t>
  </si>
  <si>
    <t>-317283904</t>
  </si>
  <si>
    <t>949101111</t>
  </si>
  <si>
    <t>Lešení pomocné pro objekty pozemních staveb s lešeňovou podlahou v do 1,9 m zatížení do 150 kg/m2</t>
  </si>
  <si>
    <t>-541466093</t>
  </si>
  <si>
    <t>2,6*1,8</t>
  </si>
  <si>
    <t>7,8*4,3</t>
  </si>
  <si>
    <t>4,7*4,1</t>
  </si>
  <si>
    <t>4,2*2,1</t>
  </si>
  <si>
    <t>7*1,8</t>
  </si>
  <si>
    <t>1*1,8</t>
  </si>
  <si>
    <t>1,6*2,1</t>
  </si>
  <si>
    <t>2,6*2,6</t>
  </si>
  <si>
    <t>1,6*2,6</t>
  </si>
  <si>
    <t>1,9*4,3</t>
  </si>
  <si>
    <t>3*4,3</t>
  </si>
  <si>
    <t>952901111</t>
  </si>
  <si>
    <t>Vyčištění budov bytové a občanské výstavby při výšce podlaží do 4 m</t>
  </si>
  <si>
    <t>-481370256</t>
  </si>
  <si>
    <t>95290111R</t>
  </si>
  <si>
    <t>Vyklizení vybavení a zařízení pro provedení prací - nábytek, zařízení, nástěnky, aj.</t>
  </si>
  <si>
    <t>1129751515</t>
  </si>
  <si>
    <t>965042141</t>
  </si>
  <si>
    <t>Bourání podkladů pod dlažby nebo mazanin betonových nebo z litého asfaltu tl do 100 mm pl přes 4 m2</t>
  </si>
  <si>
    <t>-92019812</t>
  </si>
  <si>
    <t>19,36*0,15</t>
  </si>
  <si>
    <t>965081343</t>
  </si>
  <si>
    <t>Bourání podlah z dlaždic betonových, teracových nebo čedičových tl do 40 mm plochy přes 1 m2</t>
  </si>
  <si>
    <t>-223529035</t>
  </si>
  <si>
    <t>965082941</t>
  </si>
  <si>
    <t>Odstranění násypů pod podlahami tl přes 200 mm</t>
  </si>
  <si>
    <t>-742385517</t>
  </si>
  <si>
    <t>91,54*0,3</t>
  </si>
  <si>
    <t>-1061292693</t>
  </si>
  <si>
    <t>(1,4*2,3)</t>
  </si>
  <si>
    <t>968062456.1</t>
  </si>
  <si>
    <t>Příplatek za opatrnou demontáž dveřních křídel vč. zárubně a jejich uskladnění ve sklepě objektu</t>
  </si>
  <si>
    <t>201905670</t>
  </si>
  <si>
    <t>968072455</t>
  </si>
  <si>
    <t>Vybourání kovových dveřních zárubní pl do 2 m2</t>
  </si>
  <si>
    <t>-1518916779</t>
  </si>
  <si>
    <t>(1*2)*2</t>
  </si>
  <si>
    <t>974031132</t>
  </si>
  <si>
    <t>Vysekání rýh ve zdivu cihelném hl do 50 mm š do 70 mm</t>
  </si>
  <si>
    <t>1570681117</t>
  </si>
  <si>
    <t>974031153</t>
  </si>
  <si>
    <t>Vysekání rýh ve zdivu cihelném hl do 100 mm š do 100 mm</t>
  </si>
  <si>
    <t>2084060066</t>
  </si>
  <si>
    <t>974031165</t>
  </si>
  <si>
    <t>Vysekání rýh ve zdivu cihelném hl do 150 mm š do 200 mm</t>
  </si>
  <si>
    <t>1593784583</t>
  </si>
  <si>
    <t>149</t>
  </si>
  <si>
    <t>978012191</t>
  </si>
  <si>
    <t>Otlučení (osekání) vnitřní vápenné nebo vápenocementové omítky stropů rákosových v rozsahu do 100 %</t>
  </si>
  <si>
    <t>-1298464262</t>
  </si>
  <si>
    <t>1,5*2,5</t>
  </si>
  <si>
    <t>978013161</t>
  </si>
  <si>
    <t>Otlučení (osekání) vnitřní vápenné nebo vápenocementové omítky stěn v rozsahu do 50 %</t>
  </si>
  <si>
    <t>-370307593</t>
  </si>
  <si>
    <t>(2,6+1,8)*2*2,3</t>
  </si>
  <si>
    <t>(7,8+4,3)*2*3</t>
  </si>
  <si>
    <t>(4,7+4,1)*2*3</t>
  </si>
  <si>
    <t>(4,2+2,1)*2*3</t>
  </si>
  <si>
    <t>(7+1,8)*2*3</t>
  </si>
  <si>
    <t>(1+1,8)*2*1,5</t>
  </si>
  <si>
    <t>(1,6+2,1)*2*1,5</t>
  </si>
  <si>
    <t>(2,6+2,6)*2*3</t>
  </si>
  <si>
    <t>(1,6+2,6)*2*3</t>
  </si>
  <si>
    <t>(1,9+4,3)*2*3</t>
  </si>
  <si>
    <t>(3+4,3)*2*3</t>
  </si>
  <si>
    <t>997013153</t>
  </si>
  <si>
    <t>Vnitrostaveništní doprava suti a vybouraných hmot pro budovy v do 12 m s omezením mechanizace</t>
  </si>
  <si>
    <t>-237611488</t>
  </si>
  <si>
    <t>Odvoz suti a vybouraných hmot na skládku nebo meziskládku do 1 km se složením</t>
  </si>
  <si>
    <t>-2057287755</t>
  </si>
  <si>
    <t>-683924376</t>
  </si>
  <si>
    <t>62,508*19 'Přepočtené koeficientem množství</t>
  </si>
  <si>
    <t>-1114541400</t>
  </si>
  <si>
    <t>62,508</t>
  </si>
  <si>
    <t>-46,310</t>
  </si>
  <si>
    <t>Poplatek za uložení odpadu ze sypkých materiálů na skládce (skládkovné)</t>
  </si>
  <si>
    <t>529479763</t>
  </si>
  <si>
    <t>38,447</t>
  </si>
  <si>
    <t>7,863</t>
  </si>
  <si>
    <t>903713976</t>
  </si>
  <si>
    <t>711</t>
  </si>
  <si>
    <t>Izolace proti vodě, vlhkosti a plynům</t>
  </si>
  <si>
    <t>711111001</t>
  </si>
  <si>
    <t>Provedení izolace proti zemní vlhkosti vodorovné za studena nátěrem penetračním</t>
  </si>
  <si>
    <t>983083236</t>
  </si>
  <si>
    <t>11163150</t>
  </si>
  <si>
    <t>lak penetrační asfaltový</t>
  </si>
  <si>
    <t>1116415140</t>
  </si>
  <si>
    <t>110,9*0,0003 'Přepočtené koeficientem množství</t>
  </si>
  <si>
    <t>711111051</t>
  </si>
  <si>
    <t>Provedení izolace proti zemní vlhkosti vodorovné za studena 2x nátěr tekutou elastickou hydroizolací</t>
  </si>
  <si>
    <t>-1397986045</t>
  </si>
  <si>
    <t>WC</t>
  </si>
  <si>
    <t>1,1*1,8</t>
  </si>
  <si>
    <t>sprcha</t>
  </si>
  <si>
    <t>24551040</t>
  </si>
  <si>
    <t>stěrka hydroizolační dvousložková cemento-polymerová pod dlažbu</t>
  </si>
  <si>
    <t>1731206320</t>
  </si>
  <si>
    <t>5,34*1,5 'Přepočtené koeficientem množství</t>
  </si>
  <si>
    <t>711112051</t>
  </si>
  <si>
    <t>Provedení izolace proti zemní vlhkosti svislé za studena 2x nátěr tekutou elastickou hydroizolací</t>
  </si>
  <si>
    <t>2034659370</t>
  </si>
  <si>
    <t>(1+1)*2</t>
  </si>
  <si>
    <t>766931657</t>
  </si>
  <si>
    <t>4*1,5 'Přepočtené koeficientem množství</t>
  </si>
  <si>
    <t>711141559</t>
  </si>
  <si>
    <t>Provedení izolace proti zemní vlhkosti pásy přitavením vodorovné NAIP</t>
  </si>
  <si>
    <t>-1350382579</t>
  </si>
  <si>
    <t>62832000</t>
  </si>
  <si>
    <t>pás asfaltový natavitelný oxidovaný tl 3,0mm typu V60 S30 s vložkou ze skleněné rohože, s jemnozrnným minerálním posypem</t>
  </si>
  <si>
    <t>-2059942219</t>
  </si>
  <si>
    <t>110,9*1,15 'Přepočtené koeficientem množství</t>
  </si>
  <si>
    <t>998711202</t>
  </si>
  <si>
    <t>Přesun hmot procentní pro izolace proti vodě, vlhkosti a plynům v objektech v do 12 m</t>
  </si>
  <si>
    <t>-1554175719</t>
  </si>
  <si>
    <t>713</t>
  </si>
  <si>
    <t>Izolace tepelné</t>
  </si>
  <si>
    <t>713121111</t>
  </si>
  <si>
    <t>Montáž izolace tepelné podlah volně kladenými rohožemi, pásy, dílci, deskami 1 vrstva</t>
  </si>
  <si>
    <t>-1421766919</t>
  </si>
  <si>
    <t>28372309</t>
  </si>
  <si>
    <t>deska EPS 100 do plochých střech a podlah λ=0,037 tl 100mm</t>
  </si>
  <si>
    <t>-909444197</t>
  </si>
  <si>
    <t>110,9*1,02 'Přepočtené koeficientem množství</t>
  </si>
  <si>
    <t>998713202</t>
  </si>
  <si>
    <t>Přesun hmot procentní pro izolace tepelné v objektech v do 12 m</t>
  </si>
  <si>
    <t>-1086212235</t>
  </si>
  <si>
    <t>721</t>
  </si>
  <si>
    <t>Zdravotechnika - vnitřní kanalizace</t>
  </si>
  <si>
    <t>721174000</t>
  </si>
  <si>
    <t>Ostatní nespecifikované práce a materiály</t>
  </si>
  <si>
    <t>59973883</t>
  </si>
  <si>
    <t>721174001R</t>
  </si>
  <si>
    <t>Napojení WC, sprchy, umyvadel a dřezu do stávajícího kanalizačního potrubí (stoupačky) vč. všech potřebných prací a materiálu</t>
  </si>
  <si>
    <t>88534656</t>
  </si>
  <si>
    <t>721174024</t>
  </si>
  <si>
    <t>Potrubí kanalizační z PP odpadní DN 75</t>
  </si>
  <si>
    <t>-893756828</t>
  </si>
  <si>
    <t>721183803</t>
  </si>
  <si>
    <t>Demontáž potrubí olovněné do D 54</t>
  </si>
  <si>
    <t>-16013774</t>
  </si>
  <si>
    <t>721290111</t>
  </si>
  <si>
    <t>Zkouška těsnosti potrubí kanalizace vodou do DN 125</t>
  </si>
  <si>
    <t>136127723</t>
  </si>
  <si>
    <t>998721202</t>
  </si>
  <si>
    <t>Přesun hmot procentní pro vnitřní kanalizace v objektech v do 12 m</t>
  </si>
  <si>
    <t>35268265</t>
  </si>
  <si>
    <t>722</t>
  </si>
  <si>
    <t>Zdravotechnika - vnitřní vodovod</t>
  </si>
  <si>
    <t>722173000</t>
  </si>
  <si>
    <t xml:space="preserve">Ostatní nespecifikované práce a materiály </t>
  </si>
  <si>
    <t>1036276240</t>
  </si>
  <si>
    <t>722170801</t>
  </si>
  <si>
    <t>Demontáž rozvodů vody z plastů do D 25</t>
  </si>
  <si>
    <t>-1486085644</t>
  </si>
  <si>
    <t>722174002</t>
  </si>
  <si>
    <t>Potrubí vodovodní plastové PPR svar polyfuze PN 16 D 20 x 2,8 mm</t>
  </si>
  <si>
    <t>-1463198042</t>
  </si>
  <si>
    <t>722181111</t>
  </si>
  <si>
    <t>Ochrana vodovodního potrubí plstěnými pásy do DN 20 mm</t>
  </si>
  <si>
    <t>730593878</t>
  </si>
  <si>
    <t>722181812</t>
  </si>
  <si>
    <t>Demontáž plstěných pásů z trub do D 50</t>
  </si>
  <si>
    <t>2082108792</t>
  </si>
  <si>
    <t>722290234</t>
  </si>
  <si>
    <t>Proplach a dezinfekce vodovodního potrubí do DN 80</t>
  </si>
  <si>
    <t>-1901430686</t>
  </si>
  <si>
    <t>998722202</t>
  </si>
  <si>
    <t>Přesun hmot procentní pro vnitřní vodovod v objektech v do 12 m</t>
  </si>
  <si>
    <t>-16738605</t>
  </si>
  <si>
    <t>725</t>
  </si>
  <si>
    <t>Zdravotechnika - zařizovací předměty</t>
  </si>
  <si>
    <t>725650800</t>
  </si>
  <si>
    <t>Demontáž těles otopných skříňových plynových</t>
  </si>
  <si>
    <t>1953795445</t>
  </si>
  <si>
    <t>725659102</t>
  </si>
  <si>
    <t>Montáž otopných těles plynových s odtahem souosým obvodovou stěnou</t>
  </si>
  <si>
    <t>-942986590</t>
  </si>
  <si>
    <t>54141100</t>
  </si>
  <si>
    <t>topidlo plynové "vafky" standard 4,7kW</t>
  </si>
  <si>
    <t>-10806550</t>
  </si>
  <si>
    <t>54141001</t>
  </si>
  <si>
    <t>odtah k plynovým topidlům 700mm</t>
  </si>
  <si>
    <t>1135663155</t>
  </si>
  <si>
    <t>725210821</t>
  </si>
  <si>
    <t>Demontáž umyvadel bez výtokových armatur</t>
  </si>
  <si>
    <t>1337752583</t>
  </si>
  <si>
    <t>725112022</t>
  </si>
  <si>
    <t>Klozet keramický závěsný na nosné stěny s hlubokým splachováním odpad vodorovný</t>
  </si>
  <si>
    <t>-1943464475</t>
  </si>
  <si>
    <t>725211601</t>
  </si>
  <si>
    <t>Umyvadlo keramické bílé šířky 500 mm bez krytu na sifon připevněné na stěnu šrouby</t>
  </si>
  <si>
    <t>943898659</t>
  </si>
  <si>
    <t>725211701</t>
  </si>
  <si>
    <t>Umývátko keramické bílé stěnové šířky 400 mm připevněné na stěnu šrouby</t>
  </si>
  <si>
    <t>1942861192</t>
  </si>
  <si>
    <t>725244907</t>
  </si>
  <si>
    <t>Montáž zástěny sprchové rohové (sprchový kout)</t>
  </si>
  <si>
    <t>-1065519691</t>
  </si>
  <si>
    <t>55484201</t>
  </si>
  <si>
    <t>kout sprchový čtrvtkruh zasouvací 900x1850mm</t>
  </si>
  <si>
    <t>-1889667426</t>
  </si>
  <si>
    <t>725311121</t>
  </si>
  <si>
    <t>Dřez jednoduchý nerezový se zápachovou uzávěrkou s odkapávací plochou 560x480 mm a miskou</t>
  </si>
  <si>
    <t>220508780</t>
  </si>
  <si>
    <t>725530831</t>
  </si>
  <si>
    <t>Demontáž ohřívač elektrický průtokový</t>
  </si>
  <si>
    <t>-1178498366</t>
  </si>
  <si>
    <t>725532114</t>
  </si>
  <si>
    <t>Elektrický ohřívač zásobníkový akumulační závěsný svislý 80 l / 3 kW</t>
  </si>
  <si>
    <t>804554547</t>
  </si>
  <si>
    <t>725535222</t>
  </si>
  <si>
    <t>Ventil pojistný bezpečnostní souprava s redukčním ventilem a výlevkou</t>
  </si>
  <si>
    <t>1540140894</t>
  </si>
  <si>
    <t>725820801</t>
  </si>
  <si>
    <t>Demontáž baterie nástěnné do G 3 / 4</t>
  </si>
  <si>
    <t>-490739111</t>
  </si>
  <si>
    <t>725821325</t>
  </si>
  <si>
    <t>Baterie dřezová stojánková páková s otáčivým kulatým ústím a délkou ramínka 220 mm</t>
  </si>
  <si>
    <t>-376094766</t>
  </si>
  <si>
    <t>725822613</t>
  </si>
  <si>
    <t>Baterie umyvadlová stojánková páková s výpustí</t>
  </si>
  <si>
    <t>709549946</t>
  </si>
  <si>
    <t>725841312</t>
  </si>
  <si>
    <t>Baterie sprchová nástěnná páková</t>
  </si>
  <si>
    <t>1255453295</t>
  </si>
  <si>
    <t>725861102</t>
  </si>
  <si>
    <t>Zápachová uzávěrka pro umyvadla DN 40</t>
  </si>
  <si>
    <t>527697216</t>
  </si>
  <si>
    <t>72586211R</t>
  </si>
  <si>
    <t>Zápachová uzávěrka pro ohřívač nebo kotel (přepad)</t>
  </si>
  <si>
    <t>622649574</t>
  </si>
  <si>
    <t>998725202</t>
  </si>
  <si>
    <t>Přesun hmot procentní pro zařizovací předměty v objektech v do 12 m</t>
  </si>
  <si>
    <t>589350975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</si>
  <si>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</si>
  <si>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</si>
  <si>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</si>
  <si>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</si>
  <si>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-1272035790</t>
  </si>
  <si>
    <t>998726212</t>
  </si>
  <si>
    <t>Přesun hmot procentní pro instalační prefabrikáty v objektech v do 12 m</t>
  </si>
  <si>
    <t>1793008027</t>
  </si>
  <si>
    <t>751</t>
  </si>
  <si>
    <t>Vzduchotechnika</t>
  </si>
  <si>
    <t>751111010.1</t>
  </si>
  <si>
    <t>Odtah pro ventilátory přes vnější stěnu kompletní vč. ukončující nerez mřížky, potrubí, průrazů, zapravení, začištění a zateplení pro snížení množství kondenzátu aj.</t>
  </si>
  <si>
    <t>1078477959</t>
  </si>
  <si>
    <t>751111012</t>
  </si>
  <si>
    <t>Mtž vent ax ntl nástěnného základního D do 200 mm</t>
  </si>
  <si>
    <t>-822831455</t>
  </si>
  <si>
    <t>54233101</t>
  </si>
  <si>
    <t>ventilátor radiální malý plastový CB 100 T spínač časový nastavitelný s doběhem a zpětnou klapkou</t>
  </si>
  <si>
    <t>-1150600364</t>
  </si>
  <si>
    <t>998751201</t>
  </si>
  <si>
    <t>Přesun hmot procentní pro vzduchotechniku v objektech v do 12 m</t>
  </si>
  <si>
    <t>229918201</t>
  </si>
  <si>
    <t>150</t>
  </si>
  <si>
    <t>Demontáž bednění z prken</t>
  </si>
  <si>
    <t>-249557862</t>
  </si>
  <si>
    <t>762522811</t>
  </si>
  <si>
    <t>Demontáž podlah s polštáři z prken tloušťky do 32 mm</t>
  </si>
  <si>
    <t>-901714796</t>
  </si>
  <si>
    <t>762526811</t>
  </si>
  <si>
    <t>Demontáž podlah z dřevotřísky, překližky, sololitu tloušťky do 20 mm bez polštářů</t>
  </si>
  <si>
    <t>-519267443</t>
  </si>
  <si>
    <t>-645831882</t>
  </si>
  <si>
    <t>763</t>
  </si>
  <si>
    <t>Konstrukce suché výstavby</t>
  </si>
  <si>
    <t>763131411</t>
  </si>
  <si>
    <t>SDK podhled desky 1xA 12,5 bez TI dvouvrstvá spodní kce profil CD+UD</t>
  </si>
  <si>
    <t>-307484656</t>
  </si>
  <si>
    <t>půda schody</t>
  </si>
  <si>
    <t>763131451</t>
  </si>
  <si>
    <t>SDK podhled deska 1xH2 12,5 bez TI dvouvrstvá spodní kce profil CD+UD</t>
  </si>
  <si>
    <t>115742304</t>
  </si>
  <si>
    <t>763164531</t>
  </si>
  <si>
    <t>SDK obklad kcí tvaru L š do 0,8 m desky 1xA 12,5</t>
  </si>
  <si>
    <t>683490937</t>
  </si>
  <si>
    <t>998763402</t>
  </si>
  <si>
    <t>Přesun hmot procentní pro sádrokartonové konstrukce v objektech v do 12 m</t>
  </si>
  <si>
    <t>-386698948</t>
  </si>
  <si>
    <t>766660001</t>
  </si>
  <si>
    <t>Montáž dveřních křídel otvíravých jednokřídlových š do 0,8 m do ocelové zárubně</t>
  </si>
  <si>
    <t>-1679281466</t>
  </si>
  <si>
    <t>61162012</t>
  </si>
  <si>
    <t>dveře jednokřídlé voštinové povrch fóliový plné 600x1970/2100mm</t>
  </si>
  <si>
    <t>2049879204</t>
  </si>
  <si>
    <t>22031016</t>
  </si>
  <si>
    <t>1972356397</t>
  </si>
  <si>
    <t>766660728</t>
  </si>
  <si>
    <t>Montáž dveřního interiérového kování - zámku</t>
  </si>
  <si>
    <t>-1241128255</t>
  </si>
  <si>
    <t>2"nové dveře"</t>
  </si>
  <si>
    <t>7"původní dveře"</t>
  </si>
  <si>
    <t>766660729</t>
  </si>
  <si>
    <t>Montáž dveřního interiérového kování - štítku s klikou</t>
  </si>
  <si>
    <t>4256490</t>
  </si>
  <si>
    <t>54914610</t>
  </si>
  <si>
    <t>kování dveřní vrchní klika včetně rozet a montážního materiálu R BB nerez PK</t>
  </si>
  <si>
    <t>993979826</t>
  </si>
  <si>
    <t>54964150</t>
  </si>
  <si>
    <t>vložka zámková cylindrická oboustranná+4 klíče</t>
  </si>
  <si>
    <t>-1936822487</t>
  </si>
  <si>
    <t>766691931.1</t>
  </si>
  <si>
    <t>Seřízení interiérových dveří</t>
  </si>
  <si>
    <t>-1603420584</t>
  </si>
  <si>
    <t>766695212</t>
  </si>
  <si>
    <t>Montáž truhlářských prahů dveří jednokřídlových šířky do 10 cm</t>
  </si>
  <si>
    <t>1677841687</t>
  </si>
  <si>
    <t>61187116</t>
  </si>
  <si>
    <t>práh dveřní dřevěný dubový tl 20mm dl 620mm š 100mm</t>
  </si>
  <si>
    <t>1755315380</t>
  </si>
  <si>
    <t>766811111.1</t>
  </si>
  <si>
    <t>Dodávka a montáž kuchyňské linky 1,6 m, spodní a horní skříňky, vč. pracovní a zádové desky, těsnící lišty</t>
  </si>
  <si>
    <t>1765435050</t>
  </si>
  <si>
    <t>766811223</t>
  </si>
  <si>
    <t>Příplatek k montáži kuchyňské pracovní desky za usazení dřezu</t>
  </si>
  <si>
    <t>-457534288</t>
  </si>
  <si>
    <t>766812820</t>
  </si>
  <si>
    <t>Demontáž kuchyňských linek dřevěných nebo kovových délky do 1,5 m</t>
  </si>
  <si>
    <t>-1845154719</t>
  </si>
  <si>
    <t>922556920</t>
  </si>
  <si>
    <t>-1061248319</t>
  </si>
  <si>
    <t>947419070</t>
  </si>
  <si>
    <t>994901071</t>
  </si>
  <si>
    <t>151</t>
  </si>
  <si>
    <t>1223141470</t>
  </si>
  <si>
    <t>771</t>
  </si>
  <si>
    <t>Podlahy z dlaždic</t>
  </si>
  <si>
    <t>771111011</t>
  </si>
  <si>
    <t>Vysátí podkladu před pokládkou dlažby</t>
  </si>
  <si>
    <t>1650428355</t>
  </si>
  <si>
    <t>771151022</t>
  </si>
  <si>
    <t>Samonivelační stěrka podlah pevnosti 30 MPa tl 5 mm</t>
  </si>
  <si>
    <t>991011744</t>
  </si>
  <si>
    <t>771474142</t>
  </si>
  <si>
    <t>Montáž soklíků z dlaždic keramických s požlábkem flexibilní lepidlo v do 120 mm</t>
  </si>
  <si>
    <t>726644963</t>
  </si>
  <si>
    <t>59761312R</t>
  </si>
  <si>
    <t>sokl RAKO TAURUS s požlábkem 298 x 90 x 9 mm - odstín dle výběru investora</t>
  </si>
  <si>
    <t>1447222191</t>
  </si>
  <si>
    <t>Poznámka k položce:_x000D_
Poznámka k položce: Konečné barevné provedení bude odsouhlaseno na základě předložení vzorníku zástupcem investora na místě.</t>
  </si>
  <si>
    <t>71,6/0,3</t>
  </si>
  <si>
    <t>239</t>
  </si>
  <si>
    <t>771574113</t>
  </si>
  <si>
    <t>Montáž podlah keramických režných hladkých lepených flexibilním lepidlem do 12 ks/m2</t>
  </si>
  <si>
    <t>-464740021</t>
  </si>
  <si>
    <t>597614060.1</t>
  </si>
  <si>
    <t>dlaždice keramické slinuté neglazované, úprava protiskluz min. R10 - odstín dle výběru investora 29,8 x 29,8 x 0,9 cm</t>
  </si>
  <si>
    <t>1748023312</t>
  </si>
  <si>
    <t>68,96*1,15 'Přepočtené koeficientem množství</t>
  </si>
  <si>
    <t>771591111</t>
  </si>
  <si>
    <t>Podlahy penetrace podkladu</t>
  </si>
  <si>
    <t>553253374</t>
  </si>
  <si>
    <t>123</t>
  </si>
  <si>
    <t>771591112</t>
  </si>
  <si>
    <t>Izolace pod dlažbu nátěrem nebo stěrkou ve dvou vrstvách</t>
  </si>
  <si>
    <t>-1032544605</t>
  </si>
  <si>
    <t>124</t>
  </si>
  <si>
    <t>998771202</t>
  </si>
  <si>
    <t>Přesun hmot procentní pro podlahy z dlaždic v objektech v do 12 m</t>
  </si>
  <si>
    <t>619722530</t>
  </si>
  <si>
    <t>775</t>
  </si>
  <si>
    <t>Podlahy skládané</t>
  </si>
  <si>
    <t>125</t>
  </si>
  <si>
    <t>775511810</t>
  </si>
  <si>
    <t>Demontáž podlah vlysových přibíjených s lištami přibíjenými</t>
  </si>
  <si>
    <t>950109623</t>
  </si>
  <si>
    <t>126</t>
  </si>
  <si>
    <t>998775202</t>
  </si>
  <si>
    <t>Přesun hmot procentní pro podlahy dřevěné v objektech v do 12 m</t>
  </si>
  <si>
    <t>546139426</t>
  </si>
  <si>
    <t>776</t>
  </si>
  <si>
    <t>Podlahy povlakové</t>
  </si>
  <si>
    <t>127</t>
  </si>
  <si>
    <t>776111311</t>
  </si>
  <si>
    <t>Vysátí podkladu povlakových podlah</t>
  </si>
  <si>
    <t>-2112241442</t>
  </si>
  <si>
    <t>128</t>
  </si>
  <si>
    <t>776201812</t>
  </si>
  <si>
    <t>Demontáž lepených povlakových podlah s podložkou ručně</t>
  </si>
  <si>
    <t>-417691837</t>
  </si>
  <si>
    <t>129</t>
  </si>
  <si>
    <t>776221110R</t>
  </si>
  <si>
    <t>Příplatek za pracnost při pokládce kolem zabezpečovacího zařízení</t>
  </si>
  <si>
    <t>1262780991</t>
  </si>
  <si>
    <t>130</t>
  </si>
  <si>
    <t>776221111</t>
  </si>
  <si>
    <t>Lepení pásů z PVC standardním lepidlem</t>
  </si>
  <si>
    <t>-666188748</t>
  </si>
  <si>
    <t>131</t>
  </si>
  <si>
    <t>28411021</t>
  </si>
  <si>
    <t>PVC vinyl homogenní zátěžová tl 2,00 mm, úprava PUR, třída zátěže 34/43, hmotnost 3550g/m2, hořlavost Bfl S1,</t>
  </si>
  <si>
    <t>-678142174</t>
  </si>
  <si>
    <t>47,1*1,1 'Přepočtené koeficientem množství</t>
  </si>
  <si>
    <t>132</t>
  </si>
  <si>
    <t>776410811</t>
  </si>
  <si>
    <t>Odstranění soklíků a lišt pryžových nebo plastových</t>
  </si>
  <si>
    <t>-2079765193</t>
  </si>
  <si>
    <t>133</t>
  </si>
  <si>
    <t>776411111</t>
  </si>
  <si>
    <t>Montáž obvodových soklíků výšky do 80 mm</t>
  </si>
  <si>
    <t>-269296388</t>
  </si>
  <si>
    <t>134</t>
  </si>
  <si>
    <t>28411009</t>
  </si>
  <si>
    <t>lišta soklová PVC 18x80mm</t>
  </si>
  <si>
    <t>-1003783446</t>
  </si>
  <si>
    <t>55*1,1 'Přepočtené koeficientem množství</t>
  </si>
  <si>
    <t>135</t>
  </si>
  <si>
    <t>998776202</t>
  </si>
  <si>
    <t>Přesun hmot procentní pro podlahy povlakové v objektech v do 12 m</t>
  </si>
  <si>
    <t>-1497539384</t>
  </si>
  <si>
    <t>781</t>
  </si>
  <si>
    <t>Dokončovací práce - obklady</t>
  </si>
  <si>
    <t>136</t>
  </si>
  <si>
    <t>781121011</t>
  </si>
  <si>
    <t>Nátěr penetrační na stěnu</t>
  </si>
  <si>
    <t>-1995325277</t>
  </si>
  <si>
    <t>137</t>
  </si>
  <si>
    <t>781474113</t>
  </si>
  <si>
    <t>Montáž obkladů vnitřních keramických hladkých do 19 ks/m2 lepených flexibilním lepidlem</t>
  </si>
  <si>
    <t>125397267</t>
  </si>
  <si>
    <t>(0,9+1,8)*2*1,6</t>
  </si>
  <si>
    <t>(1,6+2,1)*2*2</t>
  </si>
  <si>
    <t>kuchyňská linka</t>
  </si>
  <si>
    <t>06*2</t>
  </si>
  <si>
    <t>umyvadlo</t>
  </si>
  <si>
    <t>1*1</t>
  </si>
  <si>
    <t>138</t>
  </si>
  <si>
    <t>59761039</t>
  </si>
  <si>
    <t>obklad keramický hladký přes 22 do 25ks/m2</t>
  </si>
  <si>
    <t>-1390308241</t>
  </si>
  <si>
    <t>36,44*1,1 'Přepočtené koeficientem množství</t>
  </si>
  <si>
    <t>139</t>
  </si>
  <si>
    <t>781477113</t>
  </si>
  <si>
    <t>Příplatek k montáži obkladů vnitřních keramických hladkých za spárování bílým cementem</t>
  </si>
  <si>
    <t>320136707</t>
  </si>
  <si>
    <t>140</t>
  </si>
  <si>
    <t>781477116</t>
  </si>
  <si>
    <t>Příplatek za použití rohových a ukončovacích profilů</t>
  </si>
  <si>
    <t>-1948079875</t>
  </si>
  <si>
    <t>141</t>
  </si>
  <si>
    <t>998781202</t>
  </si>
  <si>
    <t>Přesun hmot procentní pro obklady keramické v objektech v do 12 m</t>
  </si>
  <si>
    <t>2105515417</t>
  </si>
  <si>
    <t>784</t>
  </si>
  <si>
    <t>Dokončovací práce - malby</t>
  </si>
  <si>
    <t>142</t>
  </si>
  <si>
    <t>784111001</t>
  </si>
  <si>
    <t>Oprášení (ometení ) podkladu v místnostech výšky do 3,80 m</t>
  </si>
  <si>
    <t>-1226414063</t>
  </si>
  <si>
    <t>143</t>
  </si>
  <si>
    <t>784181121</t>
  </si>
  <si>
    <t>Hloubková jednonásobná penetrace podkladu v místnostech výšky do 3,80 m</t>
  </si>
  <si>
    <t>-808360147</t>
  </si>
  <si>
    <t>144</t>
  </si>
  <si>
    <t>784191003</t>
  </si>
  <si>
    <t>Čištění vnitřních ploch oken dvojitých nebo zdvojených po provedení malířských prací</t>
  </si>
  <si>
    <t>-888534747</t>
  </si>
  <si>
    <t>145</t>
  </si>
  <si>
    <t>784191007</t>
  </si>
  <si>
    <t>Čištění vnitřních ploch podlah po provedení malířských prací</t>
  </si>
  <si>
    <t>-2147222196</t>
  </si>
  <si>
    <t>146</t>
  </si>
  <si>
    <t>784211101</t>
  </si>
  <si>
    <t>Dvojnásobné bílé malby ze směsí za mokra výborně otěruvzdorných v místnostech výšky do 3,80 m</t>
  </si>
  <si>
    <t>1947428740</t>
  </si>
  <si>
    <t>((2,6+1,8)*2*2,3)+2,6*1,8</t>
  </si>
  <si>
    <t>((7,8+4,3)*2*3)+7,8*4,3</t>
  </si>
  <si>
    <t>((4,7+4,1)*2*3)+4,7*4,1</t>
  </si>
  <si>
    <t>((4,2+2,1)*2*3)+4,2*2,1</t>
  </si>
  <si>
    <t>((7+1,8)*2*3)+7*1,8</t>
  </si>
  <si>
    <t>((1+1,8)*2*1,5)+1*1,8</t>
  </si>
  <si>
    <t>((1,6+2,1)*2*1,5)+1,6*2,1</t>
  </si>
  <si>
    <t>((2,6+2,6)*2*3)+2,6*2,6</t>
  </si>
  <si>
    <t>((1,6+2,6)*2*3)+1,6*2,6</t>
  </si>
  <si>
    <t>((1,9+4,3)*2*3)+1,9*4,3</t>
  </si>
  <si>
    <t>((3+4,3)*2*3)+3*4,3</t>
  </si>
  <si>
    <t>Práce a dodávky M</t>
  </si>
  <si>
    <t>Montáže technologických zařízení pro dopravní stavby</t>
  </si>
  <si>
    <t>147</t>
  </si>
  <si>
    <t>220322000.1</t>
  </si>
  <si>
    <t>Zapravení stávajícího vedení oznamovacích a slaboproudých zařízení</t>
  </si>
  <si>
    <t>-2116703556</t>
  </si>
  <si>
    <t xml:space="preserve">Poznámka k položce:_x000D_
Veškeré vedení oznamovacích a slaboproudých zařízení bude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místnosti._x000D_
_x000D_
Práce na těchto zařízeních je nutné koordinovat se správcem těchto zařízení - správou sdělovací a zabezpečovací techniky SSZT!"_x000D_
</t>
  </si>
  <si>
    <t>148</t>
  </si>
  <si>
    <t>-1323294958</t>
  </si>
  <si>
    <t>SO.04 - Oprava elektroinstalace, hromosvodu a kabelových tras</t>
  </si>
  <si>
    <t>SEE</t>
  </si>
  <si>
    <t>D1 - Dodávky, Elektromontáže, Přidružené výkony k elektropracím</t>
  </si>
  <si>
    <t>D2 - Dodávky a elektromontáže k rozvaděčům</t>
  </si>
  <si>
    <t>D3 - Demontáže</t>
  </si>
  <si>
    <t>D4 - Hromosvod a uzemnění, zemní práce</t>
  </si>
  <si>
    <t>D5 - Ostatní náklady</t>
  </si>
  <si>
    <t>D6 - Revize, zkoušky, měření</t>
  </si>
  <si>
    <t>D1</t>
  </si>
  <si>
    <t>Dodávky, Elektromontáže, Přidružené výkony k elektropracím</t>
  </si>
  <si>
    <t>34555100</t>
  </si>
  <si>
    <t>zásuvka domovní jednoduchá 16A/250V</t>
  </si>
  <si>
    <t>ks</t>
  </si>
  <si>
    <t>34555120</t>
  </si>
  <si>
    <t>zásuvka domovní dvojitá 16A/250V</t>
  </si>
  <si>
    <t>R345551040</t>
  </si>
  <si>
    <t>zásuvka dvojnásobná 16A/250Vstř s přepěťovou ochranou SPD st. 3, montáž do parapetního žlabu</t>
  </si>
  <si>
    <t>34551485</t>
  </si>
  <si>
    <t>zásuvka venkovní jednoduchá 16A/250V, nástěnná, IP54</t>
  </si>
  <si>
    <t>741313003</t>
  </si>
  <si>
    <t>montáž a zapojení zásuvka domovní</t>
  </si>
  <si>
    <t>409011</t>
  </si>
  <si>
    <t>spínač domovní 10A/250Vstř, řaz.1</t>
  </si>
  <si>
    <t>R409011</t>
  </si>
  <si>
    <t>spínač domovní 10A/250Vstř, řaz.1, IP54</t>
  </si>
  <si>
    <t>741310001</t>
  </si>
  <si>
    <t>montáž a zapojení spínač domovní 1pólový, řazení 1</t>
  </si>
  <si>
    <t>409021</t>
  </si>
  <si>
    <t>přepínač domovní 10A/250Vstř, řaz.5</t>
  </si>
  <si>
    <t>409023</t>
  </si>
  <si>
    <t>přepínač domovní 10A/250Vstř, řaz.6</t>
  </si>
  <si>
    <t>R409023</t>
  </si>
  <si>
    <t>přepínač domovní 10A/250Vstř, řaz.6, IP54</t>
  </si>
  <si>
    <t>409026</t>
  </si>
  <si>
    <t>přepínač domovní 10A/250Vstř, řaz.7</t>
  </si>
  <si>
    <t>741310021</t>
  </si>
  <si>
    <t>montáž a zapojení přepínač domovní, řazení 5,6,7</t>
  </si>
  <si>
    <t>34571511</t>
  </si>
  <si>
    <t>krabice přístrojová instalační</t>
  </si>
  <si>
    <t>741112061</t>
  </si>
  <si>
    <t>montáž a zapojení krabice přístrojová</t>
  </si>
  <si>
    <t>311317</t>
  </si>
  <si>
    <t>krabice odbočná s víčkem, včetně svorkovnice</t>
  </si>
  <si>
    <t>741112001</t>
  </si>
  <si>
    <t>montáž a zapojení krabice odbočná s výstrojí</t>
  </si>
  <si>
    <t>R311317</t>
  </si>
  <si>
    <t>krabice přechodová se svorkovnicí a víčkem, pro zapuštěnou montáž, samozhášivý plast 200x200x70mm, 400V/16A, IP44</t>
  </si>
  <si>
    <t>741112001.1</t>
  </si>
  <si>
    <t>montáž a zapojení krabice zapuštěná s víčkem nebo dvířky</t>
  </si>
  <si>
    <t>R</t>
  </si>
  <si>
    <t>drobný montážní a pomocný materiál</t>
  </si>
  <si>
    <t>34823741</t>
  </si>
  <si>
    <t>A - Svítidlo APOLLON 64 W</t>
  </si>
  <si>
    <t>34823742</t>
  </si>
  <si>
    <t>B - Svítidlo ECOPACK LED, 4000K / CRI &gt;= 80, 46 W</t>
  </si>
  <si>
    <t>34823735</t>
  </si>
  <si>
    <t>C - Svítidlo AQUALINE LED, 4000K / CRI &gt;= 80, 42 W</t>
  </si>
  <si>
    <t>R.1</t>
  </si>
  <si>
    <t>D - Svítidlo PrevaLight Surface, 4000K / CRI &gt;= 80, 22 W</t>
  </si>
  <si>
    <t>7493100650</t>
  </si>
  <si>
    <t>VO - Venkovní náklopný LED reflektor, přisazená montáž, 29W/230V, 3250lm, 4000K, IP66, certifikovaný pro drážní prostředí</t>
  </si>
  <si>
    <t>34838100</t>
  </si>
  <si>
    <t>NO - Sv. nouzové LED 2W s piktogramem a vlastním bateriovým zdrojem 2H</t>
  </si>
  <si>
    <t>741371001</t>
  </si>
  <si>
    <t>montáž a zapojení svítidlo přisazené  nástěnné / stropní</t>
  </si>
  <si>
    <t>000101210</t>
  </si>
  <si>
    <t>kabel CYKY 4x16</t>
  </si>
  <si>
    <t>000101309</t>
  </si>
  <si>
    <t>kabel CYKY 5x10</t>
  </si>
  <si>
    <t>000101208</t>
  </si>
  <si>
    <t>kabel CYKY 4x6</t>
  </si>
  <si>
    <t>R34111072</t>
  </si>
  <si>
    <t>kabel CYKY 3x4</t>
  </si>
  <si>
    <t>101106</t>
  </si>
  <si>
    <t>kabel CYKY 3x2,5</t>
  </si>
  <si>
    <t>101105</t>
  </si>
  <si>
    <t>kabel CYKY 3x1,5</t>
  </si>
  <si>
    <t>R101105</t>
  </si>
  <si>
    <t>kabel CYKY 2x1,5</t>
  </si>
  <si>
    <t>741122025</t>
  </si>
  <si>
    <t>uložení kabelu Cu(-CYKY) do 4x25</t>
  </si>
  <si>
    <t>21081013</t>
  </si>
  <si>
    <t>uložení kabelu Cu(-CYKY) do 5x10/12x4/19x2,5/24x1,5</t>
  </si>
  <si>
    <t>34140848</t>
  </si>
  <si>
    <t>vodič izolovaný s Cu jádrem 16mm2</t>
  </si>
  <si>
    <t>34140844</t>
  </si>
  <si>
    <t>vodič izolovaný s Cu jádrem 6mm2</t>
  </si>
  <si>
    <t>210800831</t>
  </si>
  <si>
    <t>uložení vodiče Cu(-CY,CYA) do 1x25</t>
  </si>
  <si>
    <t>210100001</t>
  </si>
  <si>
    <t>ukončení v rozvaděči vč.zapojení vodiče do 2,5mm2</t>
  </si>
  <si>
    <t>210100003</t>
  </si>
  <si>
    <t>ukončení v rozvaděči vč.zapojení vodiče do 16mm2</t>
  </si>
  <si>
    <t>210100101</t>
  </si>
  <si>
    <t>ukončení na svorkovnici vodič do 16mm2</t>
  </si>
  <si>
    <t>7491200841</t>
  </si>
  <si>
    <t>podparapetní žlab dvoukanálový</t>
  </si>
  <si>
    <t>742110411</t>
  </si>
  <si>
    <t>montáž podparapetního žlabu</t>
  </si>
  <si>
    <t>R 100531</t>
  </si>
  <si>
    <t>Trubková vedení Ohebné elektroinstalační trubky KOPOFLEX 110 rudá</t>
  </si>
  <si>
    <t>7491151040</t>
  </si>
  <si>
    <t>Montáž trubek ohebných elektroinstalačních ochranných z tvrdého PE uložených pevně, průměru do 100 mm - včetně naznačení trasy, rozměření, řezání trubek, kladení, osazení, zajištění a upevnění</t>
  </si>
  <si>
    <t>34571350</t>
  </si>
  <si>
    <t>trubka elektroinstalační ohebná dvouplášťová korugovaná D32/40 mm, HDPE+LDPE</t>
  </si>
  <si>
    <t>742110001</t>
  </si>
  <si>
    <t>montáž trubek elektroinstalačních plastových ohebných uložených pod omítku včetně zasekání</t>
  </si>
  <si>
    <t>46411</t>
  </si>
  <si>
    <t>chránička DN 90 do země</t>
  </si>
  <si>
    <t>D2</t>
  </si>
  <si>
    <t>Dodávky a elektromontáže k rozvaděčům</t>
  </si>
  <si>
    <t>R.2</t>
  </si>
  <si>
    <t>nový elektroměrový rozvaděč R-ELM, pro 2 elektroměrových pozic , ve standardu ČEZ. Venkovní provedení pro zapuštěnou montáž. Osazen 2ks 3f elm s jištěním + 2ks HDO. Včetně montáže, výstroje a zapojení - dle platného shéma rozvaděče</t>
  </si>
  <si>
    <t>R.3</t>
  </si>
  <si>
    <t>rozvaděč RH. Kovo-plastová rozvodnice pro zapuštěnou montáž, 198 modulů, IP40/20, In=160A. Včetně kompletní výzbroje a zapojení. Výstroj a zapojení dle platného shéma rozvaděče</t>
  </si>
  <si>
    <t>D3</t>
  </si>
  <si>
    <t>Demontáže</t>
  </si>
  <si>
    <t>210901035</t>
  </si>
  <si>
    <t>kabel Al(-AYKY) pevně uložený do 2x16/3x10/5 /dmtž</t>
  </si>
  <si>
    <t>210110001</t>
  </si>
  <si>
    <t>spínač nástěnný do IP.1 vč.zapojení 1pólový/ /dmtž</t>
  </si>
  <si>
    <t>210111012</t>
  </si>
  <si>
    <t>zásuvka domovní zapuštěná vč.zapojení průběž /dmtž</t>
  </si>
  <si>
    <t>210190001</t>
  </si>
  <si>
    <t>rozvodnice do hmotnosti 20kg /dmtž</t>
  </si>
  <si>
    <t>210200011</t>
  </si>
  <si>
    <t>svítidlo bytové stropní /dmtž</t>
  </si>
  <si>
    <t>R.4</t>
  </si>
  <si>
    <t>další nespecifikované položky (ventilátory, atd…)</t>
  </si>
  <si>
    <t>D4</t>
  </si>
  <si>
    <t>Hromosvod a uzemnění, zemní práce</t>
  </si>
  <si>
    <t>35442062</t>
  </si>
  <si>
    <t>zemnící pásek FeZn 30/4mm</t>
  </si>
  <si>
    <t>210220001</t>
  </si>
  <si>
    <t>zemnící pásek FeZn 30/4mm, úplná motáž</t>
  </si>
  <si>
    <t>35442062.1</t>
  </si>
  <si>
    <t>zemnící drát FeZn pr.10mm</t>
  </si>
  <si>
    <t>210220001.1</t>
  </si>
  <si>
    <t>zemnící drát FeZn pr.10mm, úplná mtž</t>
  </si>
  <si>
    <t>295111</t>
  </si>
  <si>
    <t>zemnící tyč do 2m, FeZn se svorkou</t>
  </si>
  <si>
    <t>210220361</t>
  </si>
  <si>
    <t>zemnící tyč do 2m, včetně připojení</t>
  </si>
  <si>
    <t>R311317.1</t>
  </si>
  <si>
    <t>krabice zapuštěná s víčkem a ekvipotenciální svorkovnicí (HOP) KO 125, samozhášivý plast 150x150x73mm, 400V/16A, IP44</t>
  </si>
  <si>
    <t>741112001.2</t>
  </si>
  <si>
    <t>montáž a zapojení krabice zapuštěná s víčkem a ekvipotenciální svorkovnicí (HOP) KO 125</t>
  </si>
  <si>
    <t>295012</t>
  </si>
  <si>
    <t>jímací vedení drát AlMgSi pr.8mm</t>
  </si>
  <si>
    <t>741420001</t>
  </si>
  <si>
    <t>jímací vedení na povrchu s podpěrami na plochou, sedlovou střechu a do zdiva, úplná mtž do pr. 10mm</t>
  </si>
  <si>
    <t>R295352</t>
  </si>
  <si>
    <t>podpěra vedení hřebenová</t>
  </si>
  <si>
    <t>295352</t>
  </si>
  <si>
    <t>podpěra vedení PV na ploché a šikmé střeše</t>
  </si>
  <si>
    <t>295312</t>
  </si>
  <si>
    <t>podpěra vedení do zdiva PV1a15 150mm FeZn</t>
  </si>
  <si>
    <t>295223</t>
  </si>
  <si>
    <t>jímací tyč hladká JR2,0 FeZn pr.19/2000mm</t>
  </si>
  <si>
    <t>295251</t>
  </si>
  <si>
    <t>ochranná stříška jímače OSH FeZn horní</t>
  </si>
  <si>
    <t>295252</t>
  </si>
  <si>
    <t>ochranná stříška jímače OSD FeZn dolní</t>
  </si>
  <si>
    <t>295411</t>
  </si>
  <si>
    <t>svorka k jímací tyči SJ1 4šrouby FeZn</t>
  </si>
  <si>
    <t>210220221</t>
  </si>
  <si>
    <t>jímací tyč hladká JR2,0 FeZn pr.19/2000mm, úplná montáž</t>
  </si>
  <si>
    <t>295811</t>
  </si>
  <si>
    <t>distanční izolační tyč do 430mm, pro oddálený jímač</t>
  </si>
  <si>
    <t>152</t>
  </si>
  <si>
    <t>R210220221</t>
  </si>
  <si>
    <t>distanční izolační tyč, úplná montáž</t>
  </si>
  <si>
    <t>154</t>
  </si>
  <si>
    <t>295401</t>
  </si>
  <si>
    <t>svorka univerzální SU FeZn</t>
  </si>
  <si>
    <t>156</t>
  </si>
  <si>
    <t>210220301</t>
  </si>
  <si>
    <t>svorka hromosvodová do 2 šroubů, montáž</t>
  </si>
  <si>
    <t>158</t>
  </si>
  <si>
    <t>295406</t>
  </si>
  <si>
    <t>svorka křížová SK FeZn</t>
  </si>
  <si>
    <t>160</t>
  </si>
  <si>
    <t>210220302</t>
  </si>
  <si>
    <t>svorka hromosvodová do 4 šroubů, montáž</t>
  </si>
  <si>
    <t>162</t>
  </si>
  <si>
    <t>295452</t>
  </si>
  <si>
    <t>ochranná trubka svodu OU délka 2,0m</t>
  </si>
  <si>
    <t>164</t>
  </si>
  <si>
    <t>295461</t>
  </si>
  <si>
    <t>držák trubky DOUa 150mm FeZn středový do zdiva</t>
  </si>
  <si>
    <t>166</t>
  </si>
  <si>
    <t>210220372</t>
  </si>
  <si>
    <t>ochranný úhelník nebo trubka/ držáky do zdiva</t>
  </si>
  <si>
    <t>168</t>
  </si>
  <si>
    <t>295404</t>
  </si>
  <si>
    <t>svorka zkušební ZS FeZn</t>
  </si>
  <si>
    <t>170</t>
  </si>
  <si>
    <t>210220302.1</t>
  </si>
  <si>
    <t>svorka zkušební ZS FeZn, úplná montáž</t>
  </si>
  <si>
    <t>172</t>
  </si>
  <si>
    <t>460200164</t>
  </si>
  <si>
    <t>výkop rýhy pro zemnící pásek, š.35, hl.80cm, tz.4/ko1.0</t>
  </si>
  <si>
    <t>174</t>
  </si>
  <si>
    <t>460200164.1</t>
  </si>
  <si>
    <t>výkop rýhy pro kabel, š.35, hl.80cm, tz.4/ko1.0</t>
  </si>
  <si>
    <t>176</t>
  </si>
  <si>
    <t>460560164</t>
  </si>
  <si>
    <t>zához kabelové rýhy š.35, hl.80cm, tz.4</t>
  </si>
  <si>
    <t>178</t>
  </si>
  <si>
    <t>460620014</t>
  </si>
  <si>
    <t>provizorní úprava terénu, třída zeminy 4</t>
  </si>
  <si>
    <t>180</t>
  </si>
  <si>
    <t>D5</t>
  </si>
  <si>
    <t>Ostatní náklady</t>
  </si>
  <si>
    <t>218009001</t>
  </si>
  <si>
    <t>poplatek za recyklaci svítidla</t>
  </si>
  <si>
    <t>182</t>
  </si>
  <si>
    <t>218009011</t>
  </si>
  <si>
    <t>poplatek za recyklaci světelného zdroje</t>
  </si>
  <si>
    <t>184</t>
  </si>
  <si>
    <t>219001213</t>
  </si>
  <si>
    <t>vybour.otvoru ve zdi/cihla/ do pr.60mm/tl.do 0,45m</t>
  </si>
  <si>
    <t>186</t>
  </si>
  <si>
    <t>219002611</t>
  </si>
  <si>
    <t>vysekání rýhy/zeď cihla/ hl.do 30mm/š.do 30mm</t>
  </si>
  <si>
    <t>188</t>
  </si>
  <si>
    <t>219003236</t>
  </si>
  <si>
    <t>zazdívka otvoru ve zdivu/cihla/do 0,25m2/tl.0,90m</t>
  </si>
  <si>
    <t>190</t>
  </si>
  <si>
    <t>219003613</t>
  </si>
  <si>
    <t>omítka na stěně/jednotl.plocha do 1,00m2/vč.malty</t>
  </si>
  <si>
    <t>192</t>
  </si>
  <si>
    <t>D6</t>
  </si>
  <si>
    <t>Revize, zkoušky, měření</t>
  </si>
  <si>
    <t>R.5</t>
  </si>
  <si>
    <t>Zkoušky technologických zařízení pod napětím</t>
  </si>
  <si>
    <t>R.6</t>
  </si>
  <si>
    <t>Uvedení do provozu</t>
  </si>
  <si>
    <t>196</t>
  </si>
  <si>
    <t>21730901</t>
  </si>
  <si>
    <t>vypracování zprávy VR/cena akce do 1.000.000 kč</t>
  </si>
  <si>
    <t>198</t>
  </si>
  <si>
    <t>210280003</t>
  </si>
  <si>
    <t>zkoušky a prohlídky el.rozvodů a zařízení celková prohlídka pro objem mtž. prací do 1 000 000 Kč</t>
  </si>
  <si>
    <t>200</t>
  </si>
  <si>
    <t>SO.05 - Oprava zpevněných ploch</t>
  </si>
  <si>
    <t xml:space="preserve">    1 - Zemní práce</t>
  </si>
  <si>
    <t xml:space="preserve">    O01 - Mobiliář</t>
  </si>
  <si>
    <t xml:space="preserve">    4 - Vodorovné konstrukce</t>
  </si>
  <si>
    <t xml:space="preserve">    5 - Komunikace</t>
  </si>
  <si>
    <t xml:space="preserve">    99 - Přesun hmot</t>
  </si>
  <si>
    <t>OST - Ostatní</t>
  </si>
  <si>
    <t>Zemní práce</t>
  </si>
  <si>
    <t>111211101</t>
  </si>
  <si>
    <t>Odstranění křovin a stromů s odstraněním kořenů ručně průměru kmene do 100 mm jakékoliv plochy v rovině nebo ve svahu o sklonu do 1:5 vč. likvidace</t>
  </si>
  <si>
    <t>108751444</t>
  </si>
  <si>
    <t>15*15</t>
  </si>
  <si>
    <t>112101101.1</t>
  </si>
  <si>
    <t>Odstranění větví listnatých</t>
  </si>
  <si>
    <t>-1222204152</t>
  </si>
  <si>
    <t>113105111</t>
  </si>
  <si>
    <t>Rozebrání dlažeb z lomového kamene kladených na sucho</t>
  </si>
  <si>
    <t>1790949720</t>
  </si>
  <si>
    <t>113107143</t>
  </si>
  <si>
    <t>Odstranění podkladu živičného tl 150 mm ručně</t>
  </si>
  <si>
    <t>-1271076433</t>
  </si>
  <si>
    <t>4*7,5</t>
  </si>
  <si>
    <t>2,9*5,5</t>
  </si>
  <si>
    <t>5,7*7,5</t>
  </si>
  <si>
    <t>2,5*4</t>
  </si>
  <si>
    <t>2*5</t>
  </si>
  <si>
    <t>113201111</t>
  </si>
  <si>
    <t>Vytrhání obrub chodníkových ležatých</t>
  </si>
  <si>
    <t>1664803231</t>
  </si>
  <si>
    <t>113203111</t>
  </si>
  <si>
    <t>Vytrhání obrub z dlažebních kostek</t>
  </si>
  <si>
    <t>-403418366</t>
  </si>
  <si>
    <t>122251104</t>
  </si>
  <si>
    <t>Odkopávky a prokopávky nezapažené v hornině třídy těžitelnosti I, skupiny 3 objem do 500 m3 strojně</t>
  </si>
  <si>
    <t>-899853944</t>
  </si>
  <si>
    <t>196*0,3"chodníky"</t>
  </si>
  <si>
    <t>131251201</t>
  </si>
  <si>
    <t>Hloubení jam zapažených v hornině třídy těžitelnosti I, skupiny 3 objem do 20 m3 strojně</t>
  </si>
  <si>
    <t>851667965</t>
  </si>
  <si>
    <t>4,5*3*2,5</t>
  </si>
  <si>
    <t>132112111</t>
  </si>
  <si>
    <t>Hloubení rýh š do 800 mm v soudržných horninách třídy těžitelnosti I, skupiny 1 a 2 ručně</t>
  </si>
  <si>
    <t>-364097830</t>
  </si>
  <si>
    <t>(16,8+10,4)*2*0,5*1,2"pro okapový chodník, nopovou fólii a uzemnění hromosvodu"</t>
  </si>
  <si>
    <t>151301201</t>
  </si>
  <si>
    <t>Zřízení hnaného pažení stěn výkopu hl do 4 m</t>
  </si>
  <si>
    <t>198866643</t>
  </si>
  <si>
    <t>(4,5+3)*2*3</t>
  </si>
  <si>
    <t>151301211</t>
  </si>
  <si>
    <t>Odstranění pažení stěn hnaného hl do 4 m</t>
  </si>
  <si>
    <t>-132402140</t>
  </si>
  <si>
    <t>162701105</t>
  </si>
  <si>
    <t>Vodorovné přemístění do 10000 m výkopku/sypaniny z horniny tř. 1 až 4</t>
  </si>
  <si>
    <t>-130595042</t>
  </si>
  <si>
    <t>58,8+33,75+32,64</t>
  </si>
  <si>
    <t>167101101</t>
  </si>
  <si>
    <t>Nakládání výkopku z hornin tř. 1 až 4 do 100 m3</t>
  </si>
  <si>
    <t>666945824</t>
  </si>
  <si>
    <t>171201201</t>
  </si>
  <si>
    <t>Uložení sypaniny na skládky</t>
  </si>
  <si>
    <t>-1692205392</t>
  </si>
  <si>
    <t>171201231</t>
  </si>
  <si>
    <t>Poplatek za uložení zeminy a kamení na recyklační skládce (skládkovné) kód odpadu 17 05 04</t>
  </si>
  <si>
    <t>-1013877873</t>
  </si>
  <si>
    <t>125,19*2</t>
  </si>
  <si>
    <t>174111101</t>
  </si>
  <si>
    <t>Zásyp jam, šachet rýh nebo kolem objektů sypaninou se zhutněním ručně</t>
  </si>
  <si>
    <t>277912621</t>
  </si>
  <si>
    <t>(16,8+10,4)*2*0,5*1,2"okapový chodník"</t>
  </si>
  <si>
    <t>58343872</t>
  </si>
  <si>
    <t>kamenivo drcené hrubé frakce 8/16</t>
  </si>
  <si>
    <t>-683048067</t>
  </si>
  <si>
    <t>26,7809921671018*2 'Přepočtené koeficientem množství</t>
  </si>
  <si>
    <t>181411131</t>
  </si>
  <si>
    <t>Založení parkového trávníku výsevem plochy do 1000 m2 v rovině a ve svahu do 1:5</t>
  </si>
  <si>
    <t>1792340646</t>
  </si>
  <si>
    <t>00572470</t>
  </si>
  <si>
    <t>osivo směs travní univerzál</t>
  </si>
  <si>
    <t>-264844546</t>
  </si>
  <si>
    <t>100*0,015 'Přepočtené koeficientem množství</t>
  </si>
  <si>
    <t>181951112</t>
  </si>
  <si>
    <t>Úprava pláně v hornině třídy těžitelnosti I, skupiny 1 až 3 se zhutněním strojně</t>
  </si>
  <si>
    <t>277762168</t>
  </si>
  <si>
    <t>O01</t>
  </si>
  <si>
    <t>Mobiliář</t>
  </si>
  <si>
    <t>O0013.1</t>
  </si>
  <si>
    <t>D+M venkovní lavice, vel. 1300-1500 mm, vč. povrchové úpravy, viz. směrnice</t>
  </si>
  <si>
    <t>1110422951</t>
  </si>
  <si>
    <t>Poznámka k položce:_x000D_
Poznámka k položce: Lavice budou v antivandal provedení a zabezpečeny proti odcizení pevným přikotvením chem. kotvou do bet. podkladu.  Provedení dle sm. SŽDC PO-20/2019-GŘ - „Moderní design a architektura nádraží a zastávek ČR – Mobiliář“   čj. 62741/2019-SŽDC-GŘ-O23 ze dne 23. 10. 2019</t>
  </si>
  <si>
    <t>O0014</t>
  </si>
  <si>
    <t>D+M koš odpadkový venkovní, objem min. 60l, se stříškou, ocelové tělo, lze přikotvit do podkladu, viz. směrnice</t>
  </si>
  <si>
    <t>-1722794910</t>
  </si>
  <si>
    <t>Poznámka k položce:_x000D_
Poznámka k položce: koše budou v antivandal provedení a zabezpečeny proti krádeži ukotvením na chem. kotvu k bet. podkladu - dle vyjádření zástupce investora na místě.  Provedení dle sm. SŽDC PO-20/2019-GŘ - „Moderní design a architektura nádraží a zastávek ČR – Mobiliář“   čj. 62741/2019-SŽDC-GŘ-O23 ze dne 23. 10. 2019</t>
  </si>
  <si>
    <t>O0015</t>
  </si>
  <si>
    <t>Odvoz a likvidace stávajícího mobiliáře</t>
  </si>
  <si>
    <t>-600291639</t>
  </si>
  <si>
    <t>Vodorovné konstrukce</t>
  </si>
  <si>
    <t>451541111</t>
  </si>
  <si>
    <t>Lože pod potrubí otevřený výkop ze štěrkodrtě</t>
  </si>
  <si>
    <t>-60562499</t>
  </si>
  <si>
    <t>12*0,1</t>
  </si>
  <si>
    <t>452321161</t>
  </si>
  <si>
    <t>Podkladní desky ze ŽB tř. C 25/30 otevřený výkop</t>
  </si>
  <si>
    <t>-2054141334</t>
  </si>
  <si>
    <t>12*0,15</t>
  </si>
  <si>
    <t>452368211</t>
  </si>
  <si>
    <t>Výztuž podkladních desek nebo bloků nebo pražců otevřený výkop ze svařovaných sítí Kari</t>
  </si>
  <si>
    <t>834064295</t>
  </si>
  <si>
    <t>Komunikace</t>
  </si>
  <si>
    <t>564761111</t>
  </si>
  <si>
    <t>Podklad z kameniva hrubého drceného vel. 32-63 mm tl 200 mm</t>
  </si>
  <si>
    <t>624142190</t>
  </si>
  <si>
    <t>5647611R1</t>
  </si>
  <si>
    <t>Podklad z kameniva hrubého drceného vel. 16-32 mm tl 200 mm</t>
  </si>
  <si>
    <t>1807010498</t>
  </si>
  <si>
    <t>596811511</t>
  </si>
  <si>
    <t>Kladení velkoformátové dlažby pozemních komunikací a komunikací pro pěší s ložem z kameniva tl. 40 mm, s vyplněním spár, s hutněním, vibrováním a se smetením přebytečného materiálu tl. přes 150 do 200 mm, velikosti dlaždic do 0,5 m2, pro plochy do 300 m2</t>
  </si>
  <si>
    <t>934188290</t>
  </si>
  <si>
    <t>196"výměry z CADu"</t>
  </si>
  <si>
    <t>59246004R</t>
  </si>
  <si>
    <t xml:space="preserve">dlažba plošná betonová terasová reliéfní impregnovaná ALMA PCT 400x400x40mm </t>
  </si>
  <si>
    <t>478533084</t>
  </si>
  <si>
    <t xml:space="preserve">Poznámka k položce:_x000D_
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úprav."_x000D_
</t>
  </si>
  <si>
    <t>196*1,1 'Přepočtené koeficientem množství</t>
  </si>
  <si>
    <t>916231213</t>
  </si>
  <si>
    <t>Osazení chodníkového obrubníku betonového stojatého s boční opěrou do lože z betonu prostého</t>
  </si>
  <si>
    <t>1392267642</t>
  </si>
  <si>
    <t>83+17+16"výměry z CADu"</t>
  </si>
  <si>
    <t>59217008</t>
  </si>
  <si>
    <t>obrubník betonový parkový 1000x80x200mm</t>
  </si>
  <si>
    <t>-409959867</t>
  </si>
  <si>
    <t>59217001</t>
  </si>
  <si>
    <t>obrubník betonový zahradní 1000x50x250mm</t>
  </si>
  <si>
    <t>656247101</t>
  </si>
  <si>
    <t>17+16</t>
  </si>
  <si>
    <t>637121112</t>
  </si>
  <si>
    <t>Okapový chodník z kačírku tl 150 mm s udusáním</t>
  </si>
  <si>
    <t>-1073364342</t>
  </si>
  <si>
    <t>6,1+5,6"výměry z CADu"</t>
  </si>
  <si>
    <t>87131031R.1.1</t>
  </si>
  <si>
    <t>Dešťová kanalizace DN 150 kompletní vč. zemních prací, napojení na lapač a do vsakovací jámy, uvedením povrchu do původního stavu</t>
  </si>
  <si>
    <t>-2017525380</t>
  </si>
  <si>
    <t>4*6"svody do vsaku"</t>
  </si>
  <si>
    <t>87131031R.1.2</t>
  </si>
  <si>
    <t>Kanalizační přípojka DN 150 kompletní vč. zemních prací, napojení ve sklepní části objektu/odpadní jímka vč. potrubí a uvedením povrchu do původního stavu</t>
  </si>
  <si>
    <t>-1556580661</t>
  </si>
  <si>
    <t>933901111</t>
  </si>
  <si>
    <t>Provedení zkoušky vodotěsnosti nádrže do 1000 m3</t>
  </si>
  <si>
    <t>-2129309741</t>
  </si>
  <si>
    <t>933901311</t>
  </si>
  <si>
    <t>Naplnění a vyprázdnění nádrže pro propláchnutí do 1000 m3</t>
  </si>
  <si>
    <t>2105358673</t>
  </si>
  <si>
    <t>952905121.R</t>
  </si>
  <si>
    <t>Ekologická likvidace obsahu jímky vč. desinfekce a vymytí</t>
  </si>
  <si>
    <t>-190712141</t>
  </si>
  <si>
    <t>2*8</t>
  </si>
  <si>
    <t>962032231</t>
  </si>
  <si>
    <t xml:space="preserve">Bourání zdiva nadzákladového z cihel nebo tvárnic  z cihel pálených nebo vápenopískových, na maltu vápennou nebo vápenocementovou, objemu přes 1 m3 </t>
  </si>
  <si>
    <t>-1189613410</t>
  </si>
  <si>
    <t>(7+2)*0,45*2</t>
  </si>
  <si>
    <t>966052111</t>
  </si>
  <si>
    <t>Bourání sloupků a vzpěr ŽB plotových zasypaných zeminou</t>
  </si>
  <si>
    <t>-1667888255</t>
  </si>
  <si>
    <t>966071711</t>
  </si>
  <si>
    <t>Bourání sloupků a vzpěr plotových ocelových do 2,5 m zabetonovaných</t>
  </si>
  <si>
    <t>-586349875</t>
  </si>
  <si>
    <t>966071822</t>
  </si>
  <si>
    <t>Rozebrání oplocení z drátěného pletiva se čtvercovými oky výšky do 2,0 m</t>
  </si>
  <si>
    <t>2107664325</t>
  </si>
  <si>
    <t>966073810</t>
  </si>
  <si>
    <t>Rozebrání vrat a vrátek k oplocení plochy do 2 m2</t>
  </si>
  <si>
    <t>6843301</t>
  </si>
  <si>
    <t>981513114</t>
  </si>
  <si>
    <t>Demolice konstrukcí objektů z betonu železového těžkou mechanizací</t>
  </si>
  <si>
    <t>-217088845</t>
  </si>
  <si>
    <t>2*2*0,5"schod u kabelového prostupu"</t>
  </si>
  <si>
    <t>(16,8)*1,5*0,15"betonové chodníky kolem objektu"</t>
  </si>
  <si>
    <t>98151311R</t>
  </si>
  <si>
    <t>Demolice stávající jímky</t>
  </si>
  <si>
    <t>1034855035</t>
  </si>
  <si>
    <t>998223011</t>
  </si>
  <si>
    <t>Přesun hmot pro pozemní komunikace s krytem dlážděným</t>
  </si>
  <si>
    <t>-1798674125</t>
  </si>
  <si>
    <t>-181601025</t>
  </si>
  <si>
    <t>-595901153</t>
  </si>
  <si>
    <t>-1127448531</t>
  </si>
  <si>
    <t>106,602*19 'Přepočtené koeficientem množství</t>
  </si>
  <si>
    <t>997013862</t>
  </si>
  <si>
    <t>Poplatek za uložení stavebního odpadu na recyklační skládce (skládkovné) z armovaného betonu kód odpadu  17 01 01</t>
  </si>
  <si>
    <t>947213653</t>
  </si>
  <si>
    <t>27,075</t>
  </si>
  <si>
    <t>13,93</t>
  </si>
  <si>
    <t>997013871</t>
  </si>
  <si>
    <t>Poplatek za uložení stavebního odpadu na recyklační skládce (skládkovné) směsného stavebního a demoličního kód odpadu  17 09 04</t>
  </si>
  <si>
    <t>-1465998293</t>
  </si>
  <si>
    <t>106,602</t>
  </si>
  <si>
    <t>-41,005</t>
  </si>
  <si>
    <t>319271120R</t>
  </si>
  <si>
    <t>D+M jímka prefabrikovaná železobetonová silnostěnná s povrch. úpravou s užitným objemem min. 15m3, zesílená pro pojezd do 40t, samonosná, odolná proti spodní vodě a vzedmutí</t>
  </si>
  <si>
    <t>-292308075</t>
  </si>
  <si>
    <t>Poznámka k položce:_x000D_
včetně atestu těsnosti dle ČSN 75 0905: 2014 – Zkoušky těsnosti_x000D_
vodárenských a kanalizačních nádrží_x000D_
Jedná se o kompletní provedení včetně dodání na místo určení,_x000D_
urovnání, osazení, poklopu pro pojezd vozidly nad 3,5t zabezpečeného_x000D_
proti neoprávněné manipulaci, vyrovnávacími prstenci do úrovně_x000D_
stávajícího terénu dle stávajícího nátoku a všech ostatních souvsejících_x000D_
konstrukcí a prací</t>
  </si>
  <si>
    <t>38241311R</t>
  </si>
  <si>
    <t>Vsakovací štěrkový val 2x2x2m (hloubení jámy, vysypání štěrkem do vaku z netkané geotextilie, zasypání zeminou</t>
  </si>
  <si>
    <t>-2069274906</t>
  </si>
  <si>
    <t>711161222</t>
  </si>
  <si>
    <t>Izolace proti zemní vlhkosti nopovou fólií s textilií svislá, nopek v 8,0 mm, tl do 0,6 mm</t>
  </si>
  <si>
    <t>509435645</t>
  </si>
  <si>
    <t>(16,8+10,4)*2*1,4</t>
  </si>
  <si>
    <t>711161384</t>
  </si>
  <si>
    <t>Izolace proti zemní vlhkosti nopovou fólií ukončení provětrávací lištou</t>
  </si>
  <si>
    <t>-1465422740</t>
  </si>
  <si>
    <t>(16,8+10,4)*2*1</t>
  </si>
  <si>
    <t>998711201</t>
  </si>
  <si>
    <t>Přesun hmot procentní pro izolace proti vodě, vlhkosti a plynům v objektech v do 6 m</t>
  </si>
  <si>
    <t>-1786159997</t>
  </si>
  <si>
    <t>767995105</t>
  </si>
  <si>
    <t>Zabezpečení studny zámečnickou uzamykatelnou konstrukcí</t>
  </si>
  <si>
    <t>871436239</t>
  </si>
  <si>
    <t>767996701</t>
  </si>
  <si>
    <t>Demontáž atypických zámečnických konstrukcí řezáním hmotnosti jednotlivých dílů do 50 kg (demontáž vlajkových stožárů)</t>
  </si>
  <si>
    <t>-930650952</t>
  </si>
  <si>
    <t>Ostatní</t>
  </si>
  <si>
    <t>075002000</t>
  </si>
  <si>
    <t>Vytyčení, zajištění a ochrana stávajících inženýrských sítí vč. jejich dočasného zabezpečení a zajištění po dobu akce</t>
  </si>
  <si>
    <t>1024</t>
  </si>
  <si>
    <t>-413621782</t>
  </si>
  <si>
    <t>075002001</t>
  </si>
  <si>
    <t>Požadavek SSZT - úprava kabelů před VB, jejich nasvorkování a prodloužení, vložení do chráničky 100 mm vedené směrem ke kolejišti a uložení pod povrch před realizací zpevněných ploch, zakončení šachtou 50 x 50 cm</t>
  </si>
  <si>
    <t>1949934492</t>
  </si>
  <si>
    <t>Poznámka k položce:_x000D_
Přesný postup realizace bude projednán se zástupci SSZT</t>
  </si>
  <si>
    <t>075002002</t>
  </si>
  <si>
    <t>Požadavek SEE - příprava pro opravnou akci "Oprava osvětlení nástupiště" dodávka a montáž chráničky do 100 mm vedené od VB směrem ke kolejišti a uložení pod povrch před realizací zpevněných ploch</t>
  </si>
  <si>
    <t>650243641</t>
  </si>
  <si>
    <t>Poznámka k položce:_x000D_
Přesný postup realizace bude projednán se zástupci SEE</t>
  </si>
  <si>
    <t>SO.06 - VRN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</si>
  <si>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</si>
  <si>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</si>
  <si>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</si>
  <si>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</si>
  <si>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 xml:space="preserve">    VRN9 - Ostatní náklady</t>
  </si>
  <si>
    <t>Vedlejší rozpočtové náklady</t>
  </si>
  <si>
    <t>VRN3</t>
  </si>
  <si>
    <t>Zařízení staveniště</t>
  </si>
  <si>
    <t>030001000</t>
  </si>
  <si>
    <t>Kč</t>
  </si>
  <si>
    <t>1553222549</t>
  </si>
  <si>
    <t>Poznámka k položce:_x000D_
Poznámka k položce: Zahrnuje i zábory vč. poplatků a ostatní konstrukce a práce na zařízení a zabezpečení staveniště, náhradní přístup, náhradní značení DIR a DIO aj.</t>
  </si>
  <si>
    <t>032803000</t>
  </si>
  <si>
    <t>Pronájem mobilního WC po dobu stavby pro zaměstnace Správy železnic, vč. pravidelného servisu</t>
  </si>
  <si>
    <t>-1278682657</t>
  </si>
  <si>
    <t>VRN7</t>
  </si>
  <si>
    <t>Provozní vlivy</t>
  </si>
  <si>
    <t>070001000</t>
  </si>
  <si>
    <t>Provozní vlivy, dozory aj.</t>
  </si>
  <si>
    <t>-1294897435</t>
  </si>
  <si>
    <t>Poznámka k položce:_x000D_
Poznámka k položce: zahrnuje, zabezpečení prací v blízkosti kolejiště a za plného provozu VB, v případě nutnosti vytyčení a zabezpečení inž. sítí aj., koordinace s ostatními profesemi, stavbami a správci dotčených zařízení</t>
  </si>
  <si>
    <t>VRN8</t>
  </si>
  <si>
    <t>Přesun stavebních kapacit</t>
  </si>
  <si>
    <t>080001000</t>
  </si>
  <si>
    <t>Přesun stavebních kapacit, doprava zaměstnanců aj.</t>
  </si>
  <si>
    <t>-582538963</t>
  </si>
  <si>
    <t>VRN9</t>
  </si>
  <si>
    <t>091504000</t>
  </si>
  <si>
    <t>Náklady související s publikační činností (plachta na lešení s logem Správy železnic a textem: Opravujeme pro vaše pohodlí. 500x300 cm)</t>
  </si>
  <si>
    <t>1528025003</t>
  </si>
  <si>
    <t>091504001</t>
  </si>
  <si>
    <t>Náklady související s publikační činností (plastová cedule s informacemi o stavbě)</t>
  </si>
  <si>
    <t>-699738765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</si>
</sst>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94" t="s">
        <v>14</v>
      </c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P5" s="23"/>
      <c r="AQ5" s="23"/>
      <c r="AR5" s="21"/>
      <c r="BE5" s="291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96" t="s">
        <v>17</v>
      </c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295"/>
      <c r="AM6" s="295"/>
      <c r="AN6" s="295"/>
      <c r="AO6" s="295"/>
      <c r="AP6" s="23"/>
      <c r="AQ6" s="23"/>
      <c r="AR6" s="21"/>
      <c r="BE6" s="292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92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92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92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292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292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92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31</v>
      </c>
      <c r="AO13" s="23"/>
      <c r="AP13" s="23"/>
      <c r="AQ13" s="23"/>
      <c r="AR13" s="21"/>
      <c r="BE13" s="292"/>
      <c r="BS13" s="18" t="s">
        <v>6</v>
      </c>
    </row>
    <row r="14" spans="1:74">
      <c r="B14" s="22"/>
      <c r="C14" s="23"/>
      <c r="D14" s="23"/>
      <c r="E14" s="297" t="s">
        <v>31</v>
      </c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30" t="s">
        <v>28</v>
      </c>
      <c r="AL14" s="23"/>
      <c r="AM14" s="23"/>
      <c r="AN14" s="32" t="s">
        <v>31</v>
      </c>
      <c r="AO14" s="23"/>
      <c r="AP14" s="23"/>
      <c r="AQ14" s="23"/>
      <c r="AR14" s="21"/>
      <c r="BE14" s="292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92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92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292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92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92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292"/>
      <c r="BS20" s="18" t="s">
        <v>34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92"/>
    </row>
    <row r="22" spans="1:71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92"/>
    </row>
    <row r="23" spans="1:71" s="1" customFormat="1" ht="16.5" customHeight="1">
      <c r="B23" s="22"/>
      <c r="C23" s="23"/>
      <c r="D23" s="23"/>
      <c r="E23" s="299" t="s">
        <v>1</v>
      </c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299"/>
      <c r="W23" s="299"/>
      <c r="X23" s="299"/>
      <c r="Y23" s="299"/>
      <c r="Z23" s="299"/>
      <c r="AA23" s="299"/>
      <c r="AB23" s="299"/>
      <c r="AC23" s="299"/>
      <c r="AD23" s="299"/>
      <c r="AE23" s="299"/>
      <c r="AF23" s="299"/>
      <c r="AG23" s="299"/>
      <c r="AH23" s="299"/>
      <c r="AI23" s="299"/>
      <c r="AJ23" s="299"/>
      <c r="AK23" s="299"/>
      <c r="AL23" s="299"/>
      <c r="AM23" s="299"/>
      <c r="AN23" s="299"/>
      <c r="AO23" s="23"/>
      <c r="AP23" s="23"/>
      <c r="AQ23" s="23"/>
      <c r="AR23" s="21"/>
      <c r="BE23" s="292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92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92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00">
        <f>ROUND(AG94,2)</f>
        <v>0</v>
      </c>
      <c r="AL26" s="301"/>
      <c r="AM26" s="301"/>
      <c r="AN26" s="301"/>
      <c r="AO26" s="301"/>
      <c r="AP26" s="37"/>
      <c r="AQ26" s="37"/>
      <c r="AR26" s="40"/>
      <c r="BE26" s="292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92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02" t="s">
        <v>39</v>
      </c>
      <c r="M28" s="302"/>
      <c r="N28" s="302"/>
      <c r="O28" s="302"/>
      <c r="P28" s="302"/>
      <c r="Q28" s="37"/>
      <c r="R28" s="37"/>
      <c r="S28" s="37"/>
      <c r="T28" s="37"/>
      <c r="U28" s="37"/>
      <c r="V28" s="37"/>
      <c r="W28" s="302" t="s">
        <v>40</v>
      </c>
      <c r="X28" s="302"/>
      <c r="Y28" s="302"/>
      <c r="Z28" s="302"/>
      <c r="AA28" s="302"/>
      <c r="AB28" s="302"/>
      <c r="AC28" s="302"/>
      <c r="AD28" s="302"/>
      <c r="AE28" s="302"/>
      <c r="AF28" s="37"/>
      <c r="AG28" s="37"/>
      <c r="AH28" s="37"/>
      <c r="AI28" s="37"/>
      <c r="AJ28" s="37"/>
      <c r="AK28" s="302" t="s">
        <v>41</v>
      </c>
      <c r="AL28" s="302"/>
      <c r="AM28" s="302"/>
      <c r="AN28" s="302"/>
      <c r="AO28" s="302"/>
      <c r="AP28" s="37"/>
      <c r="AQ28" s="37"/>
      <c r="AR28" s="40"/>
      <c r="BE28" s="292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05">
        <v>0.21</v>
      </c>
      <c r="M29" s="304"/>
      <c r="N29" s="304"/>
      <c r="O29" s="304"/>
      <c r="P29" s="304"/>
      <c r="Q29" s="42"/>
      <c r="R29" s="42"/>
      <c r="S29" s="42"/>
      <c r="T29" s="42"/>
      <c r="U29" s="42"/>
      <c r="V29" s="42"/>
      <c r="W29" s="303">
        <f>ROUND(AZ94, 2)</f>
        <v>0</v>
      </c>
      <c r="X29" s="304"/>
      <c r="Y29" s="304"/>
      <c r="Z29" s="304"/>
      <c r="AA29" s="304"/>
      <c r="AB29" s="304"/>
      <c r="AC29" s="304"/>
      <c r="AD29" s="304"/>
      <c r="AE29" s="304"/>
      <c r="AF29" s="42"/>
      <c r="AG29" s="42"/>
      <c r="AH29" s="42"/>
      <c r="AI29" s="42"/>
      <c r="AJ29" s="42"/>
      <c r="AK29" s="303">
        <f>ROUND(AV94, 2)</f>
        <v>0</v>
      </c>
      <c r="AL29" s="304"/>
      <c r="AM29" s="304"/>
      <c r="AN29" s="304"/>
      <c r="AO29" s="304"/>
      <c r="AP29" s="42"/>
      <c r="AQ29" s="42"/>
      <c r="AR29" s="43"/>
      <c r="BE29" s="293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05">
        <v>0.15</v>
      </c>
      <c r="M30" s="304"/>
      <c r="N30" s="304"/>
      <c r="O30" s="304"/>
      <c r="P30" s="304"/>
      <c r="Q30" s="42"/>
      <c r="R30" s="42"/>
      <c r="S30" s="42"/>
      <c r="T30" s="42"/>
      <c r="U30" s="42"/>
      <c r="V30" s="42"/>
      <c r="W30" s="303">
        <f>ROUND(BA94, 2)</f>
        <v>0</v>
      </c>
      <c r="X30" s="304"/>
      <c r="Y30" s="304"/>
      <c r="Z30" s="304"/>
      <c r="AA30" s="304"/>
      <c r="AB30" s="304"/>
      <c r="AC30" s="304"/>
      <c r="AD30" s="304"/>
      <c r="AE30" s="304"/>
      <c r="AF30" s="42"/>
      <c r="AG30" s="42"/>
      <c r="AH30" s="42"/>
      <c r="AI30" s="42"/>
      <c r="AJ30" s="42"/>
      <c r="AK30" s="303">
        <f>ROUND(AW94, 2)</f>
        <v>0</v>
      </c>
      <c r="AL30" s="304"/>
      <c r="AM30" s="304"/>
      <c r="AN30" s="304"/>
      <c r="AO30" s="304"/>
      <c r="AP30" s="42"/>
      <c r="AQ30" s="42"/>
      <c r="AR30" s="43"/>
      <c r="BE30" s="293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05">
        <v>0.21</v>
      </c>
      <c r="M31" s="304"/>
      <c r="N31" s="304"/>
      <c r="O31" s="304"/>
      <c r="P31" s="304"/>
      <c r="Q31" s="42"/>
      <c r="R31" s="42"/>
      <c r="S31" s="42"/>
      <c r="T31" s="42"/>
      <c r="U31" s="42"/>
      <c r="V31" s="42"/>
      <c r="W31" s="303">
        <f>ROUND(BB94, 2)</f>
        <v>0</v>
      </c>
      <c r="X31" s="304"/>
      <c r="Y31" s="304"/>
      <c r="Z31" s="304"/>
      <c r="AA31" s="304"/>
      <c r="AB31" s="304"/>
      <c r="AC31" s="304"/>
      <c r="AD31" s="304"/>
      <c r="AE31" s="304"/>
      <c r="AF31" s="42"/>
      <c r="AG31" s="42"/>
      <c r="AH31" s="42"/>
      <c r="AI31" s="42"/>
      <c r="AJ31" s="42"/>
      <c r="AK31" s="303">
        <v>0</v>
      </c>
      <c r="AL31" s="304"/>
      <c r="AM31" s="304"/>
      <c r="AN31" s="304"/>
      <c r="AO31" s="304"/>
      <c r="AP31" s="42"/>
      <c r="AQ31" s="42"/>
      <c r="AR31" s="43"/>
      <c r="BE31" s="293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05">
        <v>0.15</v>
      </c>
      <c r="M32" s="304"/>
      <c r="N32" s="304"/>
      <c r="O32" s="304"/>
      <c r="P32" s="304"/>
      <c r="Q32" s="42"/>
      <c r="R32" s="42"/>
      <c r="S32" s="42"/>
      <c r="T32" s="42"/>
      <c r="U32" s="42"/>
      <c r="V32" s="42"/>
      <c r="W32" s="303">
        <f>ROUND(BC94, 2)</f>
        <v>0</v>
      </c>
      <c r="X32" s="304"/>
      <c r="Y32" s="304"/>
      <c r="Z32" s="304"/>
      <c r="AA32" s="304"/>
      <c r="AB32" s="304"/>
      <c r="AC32" s="304"/>
      <c r="AD32" s="304"/>
      <c r="AE32" s="304"/>
      <c r="AF32" s="42"/>
      <c r="AG32" s="42"/>
      <c r="AH32" s="42"/>
      <c r="AI32" s="42"/>
      <c r="AJ32" s="42"/>
      <c r="AK32" s="303">
        <v>0</v>
      </c>
      <c r="AL32" s="304"/>
      <c r="AM32" s="304"/>
      <c r="AN32" s="304"/>
      <c r="AO32" s="304"/>
      <c r="AP32" s="42"/>
      <c r="AQ32" s="42"/>
      <c r="AR32" s="43"/>
      <c r="BE32" s="293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05">
        <v>0</v>
      </c>
      <c r="M33" s="304"/>
      <c r="N33" s="304"/>
      <c r="O33" s="304"/>
      <c r="P33" s="304"/>
      <c r="Q33" s="42"/>
      <c r="R33" s="42"/>
      <c r="S33" s="42"/>
      <c r="T33" s="42"/>
      <c r="U33" s="42"/>
      <c r="V33" s="42"/>
      <c r="W33" s="303">
        <f>ROUND(BD94, 2)</f>
        <v>0</v>
      </c>
      <c r="X33" s="304"/>
      <c r="Y33" s="304"/>
      <c r="Z33" s="304"/>
      <c r="AA33" s="304"/>
      <c r="AB33" s="304"/>
      <c r="AC33" s="304"/>
      <c r="AD33" s="304"/>
      <c r="AE33" s="304"/>
      <c r="AF33" s="42"/>
      <c r="AG33" s="42"/>
      <c r="AH33" s="42"/>
      <c r="AI33" s="42"/>
      <c r="AJ33" s="42"/>
      <c r="AK33" s="303">
        <v>0</v>
      </c>
      <c r="AL33" s="304"/>
      <c r="AM33" s="304"/>
      <c r="AN33" s="304"/>
      <c r="AO33" s="304"/>
      <c r="AP33" s="42"/>
      <c r="AQ33" s="42"/>
      <c r="AR33" s="43"/>
      <c r="BE33" s="29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92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09" t="s">
        <v>50</v>
      </c>
      <c r="Y35" s="307"/>
      <c r="Z35" s="307"/>
      <c r="AA35" s="307"/>
      <c r="AB35" s="307"/>
      <c r="AC35" s="46"/>
      <c r="AD35" s="46"/>
      <c r="AE35" s="46"/>
      <c r="AF35" s="46"/>
      <c r="AG35" s="46"/>
      <c r="AH35" s="46"/>
      <c r="AI35" s="46"/>
      <c r="AJ35" s="46"/>
      <c r="AK35" s="306">
        <f>SUM(AK26:AK33)</f>
        <v>0</v>
      </c>
      <c r="AL35" s="307"/>
      <c r="AM35" s="307"/>
      <c r="AN35" s="307"/>
      <c r="AO35" s="308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51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52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>
      <c r="A60" s="35"/>
      <c r="B60" s="36"/>
      <c r="C60" s="37"/>
      <c r="D60" s="53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53</v>
      </c>
      <c r="AI60" s="39"/>
      <c r="AJ60" s="39"/>
      <c r="AK60" s="39"/>
      <c r="AL60" s="39"/>
      <c r="AM60" s="53" t="s">
        <v>54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>
      <c r="A64" s="35"/>
      <c r="B64" s="36"/>
      <c r="C64" s="37"/>
      <c r="D64" s="50" t="s">
        <v>55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56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>
      <c r="A75" s="35"/>
      <c r="B75" s="36"/>
      <c r="C75" s="37"/>
      <c r="D75" s="53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53</v>
      </c>
      <c r="AI75" s="39"/>
      <c r="AJ75" s="39"/>
      <c r="AK75" s="39"/>
      <c r="AL75" s="39"/>
      <c r="AM75" s="53" t="s">
        <v>54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16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70" t="str">
        <f>K6</f>
        <v>Středokluky ON - oprava</v>
      </c>
      <c r="M85" s="271"/>
      <c r="N85" s="271"/>
      <c r="O85" s="271"/>
      <c r="P85" s="271"/>
      <c r="Q85" s="271"/>
      <c r="R85" s="271"/>
      <c r="S85" s="271"/>
      <c r="T85" s="271"/>
      <c r="U85" s="271"/>
      <c r="V85" s="271"/>
      <c r="W85" s="271"/>
      <c r="X85" s="271"/>
      <c r="Y85" s="271"/>
      <c r="Z85" s="271"/>
      <c r="AA85" s="271"/>
      <c r="AB85" s="271"/>
      <c r="AC85" s="271"/>
      <c r="AD85" s="271"/>
      <c r="AE85" s="271"/>
      <c r="AF85" s="271"/>
      <c r="AG85" s="271"/>
      <c r="AH85" s="271"/>
      <c r="AI85" s="271"/>
      <c r="AJ85" s="271"/>
      <c r="AK85" s="271"/>
      <c r="AL85" s="271"/>
      <c r="AM85" s="271"/>
      <c r="AN85" s="271"/>
      <c r="AO85" s="271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Středokluky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72" t="str">
        <f>IF(AN8= "","",AN8)</f>
        <v>26. 10. 2020</v>
      </c>
      <c r="AN87" s="272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Správa železnic, 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32</v>
      </c>
      <c r="AJ89" s="37"/>
      <c r="AK89" s="37"/>
      <c r="AL89" s="37"/>
      <c r="AM89" s="273" t="str">
        <f>IF(E17="","",E17)</f>
        <v xml:space="preserve"> </v>
      </c>
      <c r="AN89" s="274"/>
      <c r="AO89" s="274"/>
      <c r="AP89" s="274"/>
      <c r="AQ89" s="37"/>
      <c r="AR89" s="40"/>
      <c r="AS89" s="275" t="s">
        <v>58</v>
      </c>
      <c r="AT89" s="276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30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35</v>
      </c>
      <c r="AJ90" s="37"/>
      <c r="AK90" s="37"/>
      <c r="AL90" s="37"/>
      <c r="AM90" s="273" t="str">
        <f>IF(E20="","",E20)</f>
        <v>L. Malý</v>
      </c>
      <c r="AN90" s="274"/>
      <c r="AO90" s="274"/>
      <c r="AP90" s="274"/>
      <c r="AQ90" s="37"/>
      <c r="AR90" s="40"/>
      <c r="AS90" s="277"/>
      <c r="AT90" s="278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79"/>
      <c r="AT91" s="280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81" t="s">
        <v>59</v>
      </c>
      <c r="D92" s="282"/>
      <c r="E92" s="282"/>
      <c r="F92" s="282"/>
      <c r="G92" s="282"/>
      <c r="H92" s="74"/>
      <c r="I92" s="284" t="s">
        <v>60</v>
      </c>
      <c r="J92" s="282"/>
      <c r="K92" s="282"/>
      <c r="L92" s="282"/>
      <c r="M92" s="282"/>
      <c r="N92" s="282"/>
      <c r="O92" s="282"/>
      <c r="P92" s="282"/>
      <c r="Q92" s="282"/>
      <c r="R92" s="282"/>
      <c r="S92" s="282"/>
      <c r="T92" s="282"/>
      <c r="U92" s="282"/>
      <c r="V92" s="282"/>
      <c r="W92" s="282"/>
      <c r="X92" s="282"/>
      <c r="Y92" s="282"/>
      <c r="Z92" s="282"/>
      <c r="AA92" s="282"/>
      <c r="AB92" s="282"/>
      <c r="AC92" s="282"/>
      <c r="AD92" s="282"/>
      <c r="AE92" s="282"/>
      <c r="AF92" s="282"/>
      <c r="AG92" s="283" t="s">
        <v>61</v>
      </c>
      <c r="AH92" s="282"/>
      <c r="AI92" s="282"/>
      <c r="AJ92" s="282"/>
      <c r="AK92" s="282"/>
      <c r="AL92" s="282"/>
      <c r="AM92" s="282"/>
      <c r="AN92" s="284" t="s">
        <v>62</v>
      </c>
      <c r="AO92" s="282"/>
      <c r="AP92" s="285"/>
      <c r="AQ92" s="75" t="s">
        <v>63</v>
      </c>
      <c r="AR92" s="40"/>
      <c r="AS92" s="76" t="s">
        <v>64</v>
      </c>
      <c r="AT92" s="77" t="s">
        <v>65</v>
      </c>
      <c r="AU92" s="77" t="s">
        <v>66</v>
      </c>
      <c r="AV92" s="77" t="s">
        <v>67</v>
      </c>
      <c r="AW92" s="77" t="s">
        <v>68</v>
      </c>
      <c r="AX92" s="77" t="s">
        <v>69</v>
      </c>
      <c r="AY92" s="77" t="s">
        <v>70</v>
      </c>
      <c r="AZ92" s="77" t="s">
        <v>71</v>
      </c>
      <c r="BA92" s="77" t="s">
        <v>72</v>
      </c>
      <c r="BB92" s="77" t="s">
        <v>73</v>
      </c>
      <c r="BC92" s="77" t="s">
        <v>74</v>
      </c>
      <c r="BD92" s="78" t="s">
        <v>75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76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89">
        <f>ROUND(SUM(AG95:AG100),2)</f>
        <v>0</v>
      </c>
      <c r="AH94" s="289"/>
      <c r="AI94" s="289"/>
      <c r="AJ94" s="289"/>
      <c r="AK94" s="289"/>
      <c r="AL94" s="289"/>
      <c r="AM94" s="289"/>
      <c r="AN94" s="290">
        <f t="shared" ref="AN94:AN100" si="0">SUM(AG94,AT94)</f>
        <v>0</v>
      </c>
      <c r="AO94" s="290"/>
      <c r="AP94" s="290"/>
      <c r="AQ94" s="86" t="s">
        <v>1</v>
      </c>
      <c r="AR94" s="87"/>
      <c r="AS94" s="88">
        <f>ROUND(SUM(AS95:AS100),2)</f>
        <v>0</v>
      </c>
      <c r="AT94" s="89">
        <f t="shared" ref="AT94:AT100" si="1">ROUND(SUM(AV94:AW94),2)</f>
        <v>0</v>
      </c>
      <c r="AU94" s="90">
        <f>ROUND(SUM(AU95:AU100),5)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ROUND(SUM(AZ95:AZ100),2)</f>
        <v>0</v>
      </c>
      <c r="BA94" s="89">
        <f>ROUND(SUM(BA95:BA100),2)</f>
        <v>0</v>
      </c>
      <c r="BB94" s="89">
        <f>ROUND(SUM(BB95:BB100),2)</f>
        <v>0</v>
      </c>
      <c r="BC94" s="89">
        <f>ROUND(SUM(BC95:BC100),2)</f>
        <v>0</v>
      </c>
      <c r="BD94" s="91">
        <f>ROUND(SUM(BD95:BD100),2)</f>
        <v>0</v>
      </c>
      <c r="BS94" s="92" t="s">
        <v>77</v>
      </c>
      <c r="BT94" s="92" t="s">
        <v>78</v>
      </c>
      <c r="BU94" s="93" t="s">
        <v>79</v>
      </c>
      <c r="BV94" s="92" t="s">
        <v>80</v>
      </c>
      <c r="BW94" s="92" t="s">
        <v>5</v>
      </c>
      <c r="BX94" s="92" t="s">
        <v>81</v>
      </c>
      <c r="CL94" s="92" t="s">
        <v>1</v>
      </c>
    </row>
    <row r="95" spans="1:91" s="7" customFormat="1" ht="16.5" customHeight="1">
      <c r="A95" s="94" t="s">
        <v>82</v>
      </c>
      <c r="B95" s="95"/>
      <c r="C95" s="96"/>
      <c r="D95" s="286" t="s">
        <v>83</v>
      </c>
      <c r="E95" s="286"/>
      <c r="F95" s="286"/>
      <c r="G95" s="286"/>
      <c r="H95" s="286"/>
      <c r="I95" s="97"/>
      <c r="J95" s="286" t="s">
        <v>84</v>
      </c>
      <c r="K95" s="286"/>
      <c r="L95" s="286"/>
      <c r="M95" s="286"/>
      <c r="N95" s="286"/>
      <c r="O95" s="286"/>
      <c r="P95" s="286"/>
      <c r="Q95" s="286"/>
      <c r="R95" s="286"/>
      <c r="S95" s="286"/>
      <c r="T95" s="286"/>
      <c r="U95" s="286"/>
      <c r="V95" s="286"/>
      <c r="W95" s="286"/>
      <c r="X95" s="286"/>
      <c r="Y95" s="286"/>
      <c r="Z95" s="286"/>
      <c r="AA95" s="286"/>
      <c r="AB95" s="286"/>
      <c r="AC95" s="286"/>
      <c r="AD95" s="286"/>
      <c r="AE95" s="286"/>
      <c r="AF95" s="286"/>
      <c r="AG95" s="287">
        <f>'SO.01 - Oprava vnějšího p...'!J30</f>
        <v>0</v>
      </c>
      <c r="AH95" s="288"/>
      <c r="AI95" s="288"/>
      <c r="AJ95" s="288"/>
      <c r="AK95" s="288"/>
      <c r="AL95" s="288"/>
      <c r="AM95" s="288"/>
      <c r="AN95" s="287">
        <f t="shared" si="0"/>
        <v>0</v>
      </c>
      <c r="AO95" s="288"/>
      <c r="AP95" s="288"/>
      <c r="AQ95" s="98" t="s">
        <v>85</v>
      </c>
      <c r="AR95" s="99"/>
      <c r="AS95" s="100">
        <v>0</v>
      </c>
      <c r="AT95" s="101">
        <f t="shared" si="1"/>
        <v>0</v>
      </c>
      <c r="AU95" s="102">
        <f>'SO.01 - Oprava vnějšího p...'!P133</f>
        <v>0</v>
      </c>
      <c r="AV95" s="101">
        <f>'SO.01 - Oprava vnějšího p...'!J33</f>
        <v>0</v>
      </c>
      <c r="AW95" s="101">
        <f>'SO.01 - Oprava vnějšího p...'!J34</f>
        <v>0</v>
      </c>
      <c r="AX95" s="101">
        <f>'SO.01 - Oprava vnějšího p...'!J35</f>
        <v>0</v>
      </c>
      <c r="AY95" s="101">
        <f>'SO.01 - Oprava vnějšího p...'!J36</f>
        <v>0</v>
      </c>
      <c r="AZ95" s="101">
        <f>'SO.01 - Oprava vnějšího p...'!F33</f>
        <v>0</v>
      </c>
      <c r="BA95" s="101">
        <f>'SO.01 - Oprava vnějšího p...'!F34</f>
        <v>0</v>
      </c>
      <c r="BB95" s="101">
        <f>'SO.01 - Oprava vnějšího p...'!F35</f>
        <v>0</v>
      </c>
      <c r="BC95" s="101">
        <f>'SO.01 - Oprava vnějšího p...'!F36</f>
        <v>0</v>
      </c>
      <c r="BD95" s="103">
        <f>'SO.01 - Oprava vnějšího p...'!F37</f>
        <v>0</v>
      </c>
      <c r="BT95" s="104" t="s">
        <v>86</v>
      </c>
      <c r="BV95" s="104" t="s">
        <v>80</v>
      </c>
      <c r="BW95" s="104" t="s">
        <v>87</v>
      </c>
      <c r="BX95" s="104" t="s">
        <v>5</v>
      </c>
      <c r="CL95" s="104" t="s">
        <v>1</v>
      </c>
      <c r="CM95" s="104" t="s">
        <v>88</v>
      </c>
    </row>
    <row r="96" spans="1:91" s="7" customFormat="1" ht="16.5" customHeight="1">
      <c r="A96" s="94" t="s">
        <v>82</v>
      </c>
      <c r="B96" s="95"/>
      <c r="C96" s="96"/>
      <c r="D96" s="286" t="s">
        <v>89</v>
      </c>
      <c r="E96" s="286"/>
      <c r="F96" s="286"/>
      <c r="G96" s="286"/>
      <c r="H96" s="286"/>
      <c r="I96" s="97"/>
      <c r="J96" s="286" t="s">
        <v>90</v>
      </c>
      <c r="K96" s="286"/>
      <c r="L96" s="286"/>
      <c r="M96" s="286"/>
      <c r="N96" s="286"/>
      <c r="O96" s="286"/>
      <c r="P96" s="286"/>
      <c r="Q96" s="286"/>
      <c r="R96" s="286"/>
      <c r="S96" s="286"/>
      <c r="T96" s="286"/>
      <c r="U96" s="286"/>
      <c r="V96" s="286"/>
      <c r="W96" s="286"/>
      <c r="X96" s="286"/>
      <c r="Y96" s="286"/>
      <c r="Z96" s="286"/>
      <c r="AA96" s="286"/>
      <c r="AB96" s="286"/>
      <c r="AC96" s="286"/>
      <c r="AD96" s="286"/>
      <c r="AE96" s="286"/>
      <c r="AF96" s="286"/>
      <c r="AG96" s="287">
        <f>'SO.02 - Oprava střechy'!J30</f>
        <v>0</v>
      </c>
      <c r="AH96" s="288"/>
      <c r="AI96" s="288"/>
      <c r="AJ96" s="288"/>
      <c r="AK96" s="288"/>
      <c r="AL96" s="288"/>
      <c r="AM96" s="288"/>
      <c r="AN96" s="287">
        <f t="shared" si="0"/>
        <v>0</v>
      </c>
      <c r="AO96" s="288"/>
      <c r="AP96" s="288"/>
      <c r="AQ96" s="98" t="s">
        <v>85</v>
      </c>
      <c r="AR96" s="99"/>
      <c r="AS96" s="100">
        <v>0</v>
      </c>
      <c r="AT96" s="101">
        <f t="shared" si="1"/>
        <v>0</v>
      </c>
      <c r="AU96" s="102">
        <f>'SO.02 - Oprava střechy'!P130</f>
        <v>0</v>
      </c>
      <c r="AV96" s="101">
        <f>'SO.02 - Oprava střechy'!J33</f>
        <v>0</v>
      </c>
      <c r="AW96" s="101">
        <f>'SO.02 - Oprava střechy'!J34</f>
        <v>0</v>
      </c>
      <c r="AX96" s="101">
        <f>'SO.02 - Oprava střechy'!J35</f>
        <v>0</v>
      </c>
      <c r="AY96" s="101">
        <f>'SO.02 - Oprava střechy'!J36</f>
        <v>0</v>
      </c>
      <c r="AZ96" s="101">
        <f>'SO.02 - Oprava střechy'!F33</f>
        <v>0</v>
      </c>
      <c r="BA96" s="101">
        <f>'SO.02 - Oprava střechy'!F34</f>
        <v>0</v>
      </c>
      <c r="BB96" s="101">
        <f>'SO.02 - Oprava střechy'!F35</f>
        <v>0</v>
      </c>
      <c r="BC96" s="101">
        <f>'SO.02 - Oprava střechy'!F36</f>
        <v>0</v>
      </c>
      <c r="BD96" s="103">
        <f>'SO.02 - Oprava střechy'!F37</f>
        <v>0</v>
      </c>
      <c r="BT96" s="104" t="s">
        <v>86</v>
      </c>
      <c r="BV96" s="104" t="s">
        <v>80</v>
      </c>
      <c r="BW96" s="104" t="s">
        <v>91</v>
      </c>
      <c r="BX96" s="104" t="s">
        <v>5</v>
      </c>
      <c r="CL96" s="104" t="s">
        <v>1</v>
      </c>
      <c r="CM96" s="104" t="s">
        <v>88</v>
      </c>
    </row>
    <row r="97" spans="1:91" s="7" customFormat="1" ht="16.5" customHeight="1">
      <c r="A97" s="94" t="s">
        <v>82</v>
      </c>
      <c r="B97" s="95"/>
      <c r="C97" s="96"/>
      <c r="D97" s="286" t="s">
        <v>92</v>
      </c>
      <c r="E97" s="286"/>
      <c r="F97" s="286"/>
      <c r="G97" s="286"/>
      <c r="H97" s="286"/>
      <c r="I97" s="97"/>
      <c r="J97" s="286" t="s">
        <v>93</v>
      </c>
      <c r="K97" s="286"/>
      <c r="L97" s="286"/>
      <c r="M97" s="286"/>
      <c r="N97" s="286"/>
      <c r="O97" s="286"/>
      <c r="P97" s="286"/>
      <c r="Q97" s="286"/>
      <c r="R97" s="286"/>
      <c r="S97" s="286"/>
      <c r="T97" s="286"/>
      <c r="U97" s="286"/>
      <c r="V97" s="286"/>
      <c r="W97" s="286"/>
      <c r="X97" s="286"/>
      <c r="Y97" s="286"/>
      <c r="Z97" s="286"/>
      <c r="AA97" s="286"/>
      <c r="AB97" s="286"/>
      <c r="AC97" s="286"/>
      <c r="AD97" s="286"/>
      <c r="AE97" s="286"/>
      <c r="AF97" s="286"/>
      <c r="AG97" s="287">
        <f>'SO.03 - Oprava dopravní k...'!J30</f>
        <v>0</v>
      </c>
      <c r="AH97" s="288"/>
      <c r="AI97" s="288"/>
      <c r="AJ97" s="288"/>
      <c r="AK97" s="288"/>
      <c r="AL97" s="288"/>
      <c r="AM97" s="288"/>
      <c r="AN97" s="287">
        <f t="shared" si="0"/>
        <v>0</v>
      </c>
      <c r="AO97" s="288"/>
      <c r="AP97" s="288"/>
      <c r="AQ97" s="98" t="s">
        <v>85</v>
      </c>
      <c r="AR97" s="99"/>
      <c r="AS97" s="100">
        <v>0</v>
      </c>
      <c r="AT97" s="101">
        <f t="shared" si="1"/>
        <v>0</v>
      </c>
      <c r="AU97" s="102">
        <f>'SO.03 - Oprava dopravní k...'!P142</f>
        <v>0</v>
      </c>
      <c r="AV97" s="101">
        <f>'SO.03 - Oprava dopravní k...'!J33</f>
        <v>0</v>
      </c>
      <c r="AW97" s="101">
        <f>'SO.03 - Oprava dopravní k...'!J34</f>
        <v>0</v>
      </c>
      <c r="AX97" s="101">
        <f>'SO.03 - Oprava dopravní k...'!J35</f>
        <v>0</v>
      </c>
      <c r="AY97" s="101">
        <f>'SO.03 - Oprava dopravní k...'!J36</f>
        <v>0</v>
      </c>
      <c r="AZ97" s="101">
        <f>'SO.03 - Oprava dopravní k...'!F33</f>
        <v>0</v>
      </c>
      <c r="BA97" s="101">
        <f>'SO.03 - Oprava dopravní k...'!F34</f>
        <v>0</v>
      </c>
      <c r="BB97" s="101">
        <f>'SO.03 - Oprava dopravní k...'!F35</f>
        <v>0</v>
      </c>
      <c r="BC97" s="101">
        <f>'SO.03 - Oprava dopravní k...'!F36</f>
        <v>0</v>
      </c>
      <c r="BD97" s="103">
        <f>'SO.03 - Oprava dopravní k...'!F37</f>
        <v>0</v>
      </c>
      <c r="BT97" s="104" t="s">
        <v>86</v>
      </c>
      <c r="BV97" s="104" t="s">
        <v>80</v>
      </c>
      <c r="BW97" s="104" t="s">
        <v>94</v>
      </c>
      <c r="BX97" s="104" t="s">
        <v>5</v>
      </c>
      <c r="CL97" s="104" t="s">
        <v>1</v>
      </c>
      <c r="CM97" s="104" t="s">
        <v>88</v>
      </c>
    </row>
    <row r="98" spans="1:91" s="7" customFormat="1" ht="24.75" customHeight="1">
      <c r="A98" s="94" t="s">
        <v>82</v>
      </c>
      <c r="B98" s="95"/>
      <c r="C98" s="96"/>
      <c r="D98" s="286" t="s">
        <v>95</v>
      </c>
      <c r="E98" s="286"/>
      <c r="F98" s="286"/>
      <c r="G98" s="286"/>
      <c r="H98" s="286"/>
      <c r="I98" s="97"/>
      <c r="J98" s="286" t="s">
        <v>96</v>
      </c>
      <c r="K98" s="286"/>
      <c r="L98" s="286"/>
      <c r="M98" s="286"/>
      <c r="N98" s="286"/>
      <c r="O98" s="286"/>
      <c r="P98" s="286"/>
      <c r="Q98" s="286"/>
      <c r="R98" s="286"/>
      <c r="S98" s="286"/>
      <c r="T98" s="286"/>
      <c r="U98" s="286"/>
      <c r="V98" s="286"/>
      <c r="W98" s="286"/>
      <c r="X98" s="286"/>
      <c r="Y98" s="286"/>
      <c r="Z98" s="286"/>
      <c r="AA98" s="286"/>
      <c r="AB98" s="286"/>
      <c r="AC98" s="286"/>
      <c r="AD98" s="286"/>
      <c r="AE98" s="286"/>
      <c r="AF98" s="286"/>
      <c r="AG98" s="287">
        <f>'SO.04 - Oprava elektroins...'!J30</f>
        <v>0</v>
      </c>
      <c r="AH98" s="288"/>
      <c r="AI98" s="288"/>
      <c r="AJ98" s="288"/>
      <c r="AK98" s="288"/>
      <c r="AL98" s="288"/>
      <c r="AM98" s="288"/>
      <c r="AN98" s="287">
        <f t="shared" si="0"/>
        <v>0</v>
      </c>
      <c r="AO98" s="288"/>
      <c r="AP98" s="288"/>
      <c r="AQ98" s="98" t="s">
        <v>85</v>
      </c>
      <c r="AR98" s="99"/>
      <c r="AS98" s="100">
        <v>0</v>
      </c>
      <c r="AT98" s="101">
        <f t="shared" si="1"/>
        <v>0</v>
      </c>
      <c r="AU98" s="102">
        <f>'SO.04 - Oprava elektroins...'!P122</f>
        <v>0</v>
      </c>
      <c r="AV98" s="101">
        <f>'SO.04 - Oprava elektroins...'!J33</f>
        <v>0</v>
      </c>
      <c r="AW98" s="101">
        <f>'SO.04 - Oprava elektroins...'!J34</f>
        <v>0</v>
      </c>
      <c r="AX98" s="101">
        <f>'SO.04 - Oprava elektroins...'!J35</f>
        <v>0</v>
      </c>
      <c r="AY98" s="101">
        <f>'SO.04 - Oprava elektroins...'!J36</f>
        <v>0</v>
      </c>
      <c r="AZ98" s="101">
        <f>'SO.04 - Oprava elektroins...'!F33</f>
        <v>0</v>
      </c>
      <c r="BA98" s="101">
        <f>'SO.04 - Oprava elektroins...'!F34</f>
        <v>0</v>
      </c>
      <c r="BB98" s="101">
        <f>'SO.04 - Oprava elektroins...'!F35</f>
        <v>0</v>
      </c>
      <c r="BC98" s="101">
        <f>'SO.04 - Oprava elektroins...'!F36</f>
        <v>0</v>
      </c>
      <c r="BD98" s="103">
        <f>'SO.04 - Oprava elektroins...'!F37</f>
        <v>0</v>
      </c>
      <c r="BT98" s="104" t="s">
        <v>86</v>
      </c>
      <c r="BV98" s="104" t="s">
        <v>80</v>
      </c>
      <c r="BW98" s="104" t="s">
        <v>97</v>
      </c>
      <c r="BX98" s="104" t="s">
        <v>5</v>
      </c>
      <c r="CL98" s="104" t="s">
        <v>1</v>
      </c>
      <c r="CM98" s="104" t="s">
        <v>88</v>
      </c>
    </row>
    <row r="99" spans="1:91" s="7" customFormat="1" ht="16.5" customHeight="1">
      <c r="A99" s="94" t="s">
        <v>82</v>
      </c>
      <c r="B99" s="95"/>
      <c r="C99" s="96"/>
      <c r="D99" s="286" t="s">
        <v>98</v>
      </c>
      <c r="E99" s="286"/>
      <c r="F99" s="286"/>
      <c r="G99" s="286"/>
      <c r="H99" s="286"/>
      <c r="I99" s="97"/>
      <c r="J99" s="286" t="s">
        <v>99</v>
      </c>
      <c r="K99" s="286"/>
      <c r="L99" s="286"/>
      <c r="M99" s="286"/>
      <c r="N99" s="286"/>
      <c r="O99" s="286"/>
      <c r="P99" s="286"/>
      <c r="Q99" s="286"/>
      <c r="R99" s="286"/>
      <c r="S99" s="286"/>
      <c r="T99" s="286"/>
      <c r="U99" s="286"/>
      <c r="V99" s="286"/>
      <c r="W99" s="286"/>
      <c r="X99" s="286"/>
      <c r="Y99" s="286"/>
      <c r="Z99" s="286"/>
      <c r="AA99" s="286"/>
      <c r="AB99" s="286"/>
      <c r="AC99" s="286"/>
      <c r="AD99" s="286"/>
      <c r="AE99" s="286"/>
      <c r="AF99" s="286"/>
      <c r="AG99" s="287">
        <f>'SO.05 - Oprava zpevněných...'!J30</f>
        <v>0</v>
      </c>
      <c r="AH99" s="288"/>
      <c r="AI99" s="288"/>
      <c r="AJ99" s="288"/>
      <c r="AK99" s="288"/>
      <c r="AL99" s="288"/>
      <c r="AM99" s="288"/>
      <c r="AN99" s="287">
        <f t="shared" si="0"/>
        <v>0</v>
      </c>
      <c r="AO99" s="288"/>
      <c r="AP99" s="288"/>
      <c r="AQ99" s="98" t="s">
        <v>85</v>
      </c>
      <c r="AR99" s="99"/>
      <c r="AS99" s="100">
        <v>0</v>
      </c>
      <c r="AT99" s="101">
        <f t="shared" si="1"/>
        <v>0</v>
      </c>
      <c r="AU99" s="102">
        <f>'SO.05 - Oprava zpevněných...'!P131</f>
        <v>0</v>
      </c>
      <c r="AV99" s="101">
        <f>'SO.05 - Oprava zpevněných...'!J33</f>
        <v>0</v>
      </c>
      <c r="AW99" s="101">
        <f>'SO.05 - Oprava zpevněných...'!J34</f>
        <v>0</v>
      </c>
      <c r="AX99" s="101">
        <f>'SO.05 - Oprava zpevněných...'!J35</f>
        <v>0</v>
      </c>
      <c r="AY99" s="101">
        <f>'SO.05 - Oprava zpevněných...'!J36</f>
        <v>0</v>
      </c>
      <c r="AZ99" s="101">
        <f>'SO.05 - Oprava zpevněných...'!F33</f>
        <v>0</v>
      </c>
      <c r="BA99" s="101">
        <f>'SO.05 - Oprava zpevněných...'!F34</f>
        <v>0</v>
      </c>
      <c r="BB99" s="101">
        <f>'SO.05 - Oprava zpevněných...'!F35</f>
        <v>0</v>
      </c>
      <c r="BC99" s="101">
        <f>'SO.05 - Oprava zpevněných...'!F36</f>
        <v>0</v>
      </c>
      <c r="BD99" s="103">
        <f>'SO.05 - Oprava zpevněných...'!F37</f>
        <v>0</v>
      </c>
      <c r="BT99" s="104" t="s">
        <v>86</v>
      </c>
      <c r="BV99" s="104" t="s">
        <v>80</v>
      </c>
      <c r="BW99" s="104" t="s">
        <v>100</v>
      </c>
      <c r="BX99" s="104" t="s">
        <v>5</v>
      </c>
      <c r="CL99" s="104" t="s">
        <v>1</v>
      </c>
      <c r="CM99" s="104" t="s">
        <v>88</v>
      </c>
    </row>
    <row r="100" spans="1:91" s="7" customFormat="1" ht="16.5" customHeight="1">
      <c r="A100" s="94" t="s">
        <v>82</v>
      </c>
      <c r="B100" s="95"/>
      <c r="C100" s="96"/>
      <c r="D100" s="286" t="s">
        <v>101</v>
      </c>
      <c r="E100" s="286"/>
      <c r="F100" s="286"/>
      <c r="G100" s="286"/>
      <c r="H100" s="286"/>
      <c r="I100" s="97"/>
      <c r="J100" s="286" t="s">
        <v>102</v>
      </c>
      <c r="K100" s="286"/>
      <c r="L100" s="286"/>
      <c r="M100" s="286"/>
      <c r="N100" s="286"/>
      <c r="O100" s="286"/>
      <c r="P100" s="286"/>
      <c r="Q100" s="286"/>
      <c r="R100" s="286"/>
      <c r="S100" s="286"/>
      <c r="T100" s="286"/>
      <c r="U100" s="286"/>
      <c r="V100" s="286"/>
      <c r="W100" s="286"/>
      <c r="X100" s="286"/>
      <c r="Y100" s="286"/>
      <c r="Z100" s="286"/>
      <c r="AA100" s="286"/>
      <c r="AB100" s="286"/>
      <c r="AC100" s="286"/>
      <c r="AD100" s="286"/>
      <c r="AE100" s="286"/>
      <c r="AF100" s="286"/>
      <c r="AG100" s="287">
        <f>'SO.06 - VRN'!J30</f>
        <v>0</v>
      </c>
      <c r="AH100" s="288"/>
      <c r="AI100" s="288"/>
      <c r="AJ100" s="288"/>
      <c r="AK100" s="288"/>
      <c r="AL100" s="288"/>
      <c r="AM100" s="288"/>
      <c r="AN100" s="287">
        <f t="shared" si="0"/>
        <v>0</v>
      </c>
      <c r="AO100" s="288"/>
      <c r="AP100" s="288"/>
      <c r="AQ100" s="98" t="s">
        <v>85</v>
      </c>
      <c r="AR100" s="99"/>
      <c r="AS100" s="105">
        <v>0</v>
      </c>
      <c r="AT100" s="106">
        <f t="shared" si="1"/>
        <v>0</v>
      </c>
      <c r="AU100" s="107">
        <f>'SO.06 - VRN'!P121</f>
        <v>0</v>
      </c>
      <c r="AV100" s="106">
        <f>'SO.06 - VRN'!J33</f>
        <v>0</v>
      </c>
      <c r="AW100" s="106">
        <f>'SO.06 - VRN'!J34</f>
        <v>0</v>
      </c>
      <c r="AX100" s="106">
        <f>'SO.06 - VRN'!J35</f>
        <v>0</v>
      </c>
      <c r="AY100" s="106">
        <f>'SO.06 - VRN'!J36</f>
        <v>0</v>
      </c>
      <c r="AZ100" s="106">
        <f>'SO.06 - VRN'!F33</f>
        <v>0</v>
      </c>
      <c r="BA100" s="106">
        <f>'SO.06 - VRN'!F34</f>
        <v>0</v>
      </c>
      <c r="BB100" s="106">
        <f>'SO.06 - VRN'!F35</f>
        <v>0</v>
      </c>
      <c r="BC100" s="106">
        <f>'SO.06 - VRN'!F36</f>
        <v>0</v>
      </c>
      <c r="BD100" s="108">
        <f>'SO.06 - VRN'!F37</f>
        <v>0</v>
      </c>
      <c r="BT100" s="104" t="s">
        <v>86</v>
      </c>
      <c r="BV100" s="104" t="s">
        <v>80</v>
      </c>
      <c r="BW100" s="104" t="s">
        <v>103</v>
      </c>
      <c r="BX100" s="104" t="s">
        <v>5</v>
      </c>
      <c r="CL100" s="104" t="s">
        <v>1</v>
      </c>
      <c r="CM100" s="104" t="s">
        <v>88</v>
      </c>
    </row>
    <row r="101" spans="1:91" s="2" customFormat="1" ht="30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40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pans="1:9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40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</sheetData>
  <sheetProtection algorithmName="SHA-512" hashValue="tQfqHi5ETsPEgYCrrdfHC7gF6fpRMIIjAjkySGSw+UcuWYxjXmi+j8SS6a54ezd+1iwO93sI2e6M0maWr/7BrQ==" saltValue="LulEpCYM8lTgzChKKOjGobkD2OO7LePPI/+Cl1F+2OujtZBxruCRTiSrofsMERpL+ETcx2izhHuMpTeWDCholw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.01 - Oprava vnějšího p...'!C2" display="/"/>
    <hyperlink ref="A96" location="'SO.02 - Oprava střechy'!C2" display="/"/>
    <hyperlink ref="A97" location="'SO.03 - Oprava dopravní k...'!C2" display="/"/>
    <hyperlink ref="A98" location="'SO.04 - Oprava elektroins...'!C2" display="/"/>
    <hyperlink ref="A99" location="'SO.05 - Oprava zpevněných...'!C2" display="/"/>
    <hyperlink ref="A100" location="'SO.06 - VRN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7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8" t="s">
        <v>87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>
      <c r="B4" s="21"/>
      <c r="D4" s="111" t="s">
        <v>104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1" t="str">
        <f>'Rekapitulace stavby'!K6</f>
        <v>Středokluky ON - oprava</v>
      </c>
      <c r="F7" s="312"/>
      <c r="G7" s="312"/>
      <c r="H7" s="312"/>
      <c r="L7" s="21"/>
    </row>
    <row r="8" spans="1:46" s="2" customFormat="1" ht="12" customHeight="1">
      <c r="A8" s="35"/>
      <c r="B8" s="40"/>
      <c r="C8" s="35"/>
      <c r="D8" s="113" t="s">
        <v>105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3" t="s">
        <v>106</v>
      </c>
      <c r="F9" s="314"/>
      <c r="G9" s="314"/>
      <c r="H9" s="314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26. 10. 2020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5" t="str">
        <f>'Rekapitulace stavby'!E14</f>
        <v>Vyplň údaj</v>
      </c>
      <c r="F18" s="316"/>
      <c r="G18" s="316"/>
      <c r="H18" s="316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36</v>
      </c>
      <c r="F24" s="35"/>
      <c r="G24" s="35"/>
      <c r="H24" s="35"/>
      <c r="I24" s="113" t="s">
        <v>28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7" t="s">
        <v>1</v>
      </c>
      <c r="F27" s="317"/>
      <c r="G27" s="317"/>
      <c r="H27" s="317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ROUND(J133,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42</v>
      </c>
      <c r="E33" s="113" t="s">
        <v>43</v>
      </c>
      <c r="F33" s="124">
        <f>ROUND((SUM(BE133:BE474)),  2)</f>
        <v>0</v>
      </c>
      <c r="G33" s="35"/>
      <c r="H33" s="35"/>
      <c r="I33" s="125">
        <v>0.21</v>
      </c>
      <c r="J33" s="124">
        <f>ROUND(((SUM(BE133:BE474))*I33),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44</v>
      </c>
      <c r="F34" s="124">
        <f>ROUND((SUM(BF133:BF474)),  2)</f>
        <v>0</v>
      </c>
      <c r="G34" s="35"/>
      <c r="H34" s="35"/>
      <c r="I34" s="125">
        <v>0.15</v>
      </c>
      <c r="J34" s="124">
        <f>ROUND(((SUM(BF133:BF474))*I34),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45</v>
      </c>
      <c r="F35" s="124">
        <f>ROUND((SUM(BG133:BG474)),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46</v>
      </c>
      <c r="F36" s="124">
        <f>ROUND((SUM(BH133:BH474)),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ROUND((SUM(BI133:BI474)),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8" t="str">
        <f>E7</f>
        <v>Středokluky ON - oprava</v>
      </c>
      <c r="F85" s="319"/>
      <c r="G85" s="319"/>
      <c r="H85" s="319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105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0" t="str">
        <f>E9</f>
        <v>SO.01 - Oprava vnějšího pláště budovy</v>
      </c>
      <c r="F87" s="320"/>
      <c r="G87" s="320"/>
      <c r="H87" s="320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Středokluky</v>
      </c>
      <c r="G89" s="37"/>
      <c r="H89" s="37"/>
      <c r="I89" s="30" t="s">
        <v>22</v>
      </c>
      <c r="J89" s="67" t="str">
        <f>IF(J12="","",J12)</f>
        <v>26. 10. 2020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L. Malý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108</v>
      </c>
      <c r="D94" s="145"/>
      <c r="E94" s="145"/>
      <c r="F94" s="145"/>
      <c r="G94" s="145"/>
      <c r="H94" s="145"/>
      <c r="I94" s="145"/>
      <c r="J94" s="146" t="s">
        <v>109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110</v>
      </c>
      <c r="D96" s="37"/>
      <c r="E96" s="37"/>
      <c r="F96" s="37"/>
      <c r="G96" s="37"/>
      <c r="H96" s="37"/>
      <c r="I96" s="37"/>
      <c r="J96" s="85">
        <f>J133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111</v>
      </c>
    </row>
    <row r="97" spans="2:12" s="9" customFormat="1" ht="24.95" customHeight="1">
      <c r="B97" s="148"/>
      <c r="C97" s="149"/>
      <c r="D97" s="150" t="s">
        <v>112</v>
      </c>
      <c r="E97" s="151"/>
      <c r="F97" s="151"/>
      <c r="G97" s="151"/>
      <c r="H97" s="151"/>
      <c r="I97" s="151"/>
      <c r="J97" s="152">
        <f>J134</f>
        <v>0</v>
      </c>
      <c r="K97" s="149"/>
      <c r="L97" s="153"/>
    </row>
    <row r="98" spans="2:12" s="10" customFormat="1" ht="19.899999999999999" customHeight="1">
      <c r="B98" s="154"/>
      <c r="C98" s="155"/>
      <c r="D98" s="156" t="s">
        <v>113</v>
      </c>
      <c r="E98" s="157"/>
      <c r="F98" s="157"/>
      <c r="G98" s="157"/>
      <c r="H98" s="157"/>
      <c r="I98" s="157"/>
      <c r="J98" s="158">
        <f>J135</f>
        <v>0</v>
      </c>
      <c r="K98" s="155"/>
      <c r="L98" s="159"/>
    </row>
    <row r="99" spans="2:12" s="10" customFormat="1" ht="19.899999999999999" customHeight="1">
      <c r="B99" s="154"/>
      <c r="C99" s="155"/>
      <c r="D99" s="156" t="s">
        <v>114</v>
      </c>
      <c r="E99" s="157"/>
      <c r="F99" s="157"/>
      <c r="G99" s="157"/>
      <c r="H99" s="157"/>
      <c r="I99" s="157"/>
      <c r="J99" s="158">
        <f>J167</f>
        <v>0</v>
      </c>
      <c r="K99" s="155"/>
      <c r="L99" s="159"/>
    </row>
    <row r="100" spans="2:12" s="10" customFormat="1" ht="19.899999999999999" customHeight="1">
      <c r="B100" s="154"/>
      <c r="C100" s="155"/>
      <c r="D100" s="156" t="s">
        <v>115</v>
      </c>
      <c r="E100" s="157"/>
      <c r="F100" s="157"/>
      <c r="G100" s="157"/>
      <c r="H100" s="157"/>
      <c r="I100" s="157"/>
      <c r="J100" s="158">
        <f>J218</f>
        <v>0</v>
      </c>
      <c r="K100" s="155"/>
      <c r="L100" s="159"/>
    </row>
    <row r="101" spans="2:12" s="10" customFormat="1" ht="19.899999999999999" customHeight="1">
      <c r="B101" s="154"/>
      <c r="C101" s="155"/>
      <c r="D101" s="156" t="s">
        <v>116</v>
      </c>
      <c r="E101" s="157"/>
      <c r="F101" s="157"/>
      <c r="G101" s="157"/>
      <c r="H101" s="157"/>
      <c r="I101" s="157"/>
      <c r="J101" s="158">
        <f>J222</f>
        <v>0</v>
      </c>
      <c r="K101" s="155"/>
      <c r="L101" s="159"/>
    </row>
    <row r="102" spans="2:12" s="10" customFormat="1" ht="19.899999999999999" customHeight="1">
      <c r="B102" s="154"/>
      <c r="C102" s="155"/>
      <c r="D102" s="156" t="s">
        <v>117</v>
      </c>
      <c r="E102" s="157"/>
      <c r="F102" s="157"/>
      <c r="G102" s="157"/>
      <c r="H102" s="157"/>
      <c r="I102" s="157"/>
      <c r="J102" s="158">
        <f>J280</f>
        <v>0</v>
      </c>
      <c r="K102" s="155"/>
      <c r="L102" s="159"/>
    </row>
    <row r="103" spans="2:12" s="10" customFormat="1" ht="19.899999999999999" customHeight="1">
      <c r="B103" s="154"/>
      <c r="C103" s="155"/>
      <c r="D103" s="156" t="s">
        <v>118</v>
      </c>
      <c r="E103" s="157"/>
      <c r="F103" s="157"/>
      <c r="G103" s="157"/>
      <c r="H103" s="157"/>
      <c r="I103" s="157"/>
      <c r="J103" s="158">
        <f>J293</f>
        <v>0</v>
      </c>
      <c r="K103" s="155"/>
      <c r="L103" s="159"/>
    </row>
    <row r="104" spans="2:12" s="9" customFormat="1" ht="24.95" customHeight="1">
      <c r="B104" s="148"/>
      <c r="C104" s="149"/>
      <c r="D104" s="150" t="s">
        <v>119</v>
      </c>
      <c r="E104" s="151"/>
      <c r="F104" s="151"/>
      <c r="G104" s="151"/>
      <c r="H104" s="151"/>
      <c r="I104" s="151"/>
      <c r="J104" s="152">
        <f>J295</f>
        <v>0</v>
      </c>
      <c r="K104" s="149"/>
      <c r="L104" s="153"/>
    </row>
    <row r="105" spans="2:12" s="10" customFormat="1" ht="19.899999999999999" customHeight="1">
      <c r="B105" s="154"/>
      <c r="C105" s="155"/>
      <c r="D105" s="156" t="s">
        <v>120</v>
      </c>
      <c r="E105" s="157"/>
      <c r="F105" s="157"/>
      <c r="G105" s="157"/>
      <c r="H105" s="157"/>
      <c r="I105" s="157"/>
      <c r="J105" s="158">
        <f>J296</f>
        <v>0</v>
      </c>
      <c r="K105" s="155"/>
      <c r="L105" s="159"/>
    </row>
    <row r="106" spans="2:12" s="10" customFormat="1" ht="19.899999999999999" customHeight="1">
      <c r="B106" s="154"/>
      <c r="C106" s="155"/>
      <c r="D106" s="156" t="s">
        <v>121</v>
      </c>
      <c r="E106" s="157"/>
      <c r="F106" s="157"/>
      <c r="G106" s="157"/>
      <c r="H106" s="157"/>
      <c r="I106" s="157"/>
      <c r="J106" s="158">
        <f>J298</f>
        <v>0</v>
      </c>
      <c r="K106" s="155"/>
      <c r="L106" s="159"/>
    </row>
    <row r="107" spans="2:12" s="10" customFormat="1" ht="19.899999999999999" customHeight="1">
      <c r="B107" s="154"/>
      <c r="C107" s="155"/>
      <c r="D107" s="156" t="s">
        <v>122</v>
      </c>
      <c r="E107" s="157"/>
      <c r="F107" s="157"/>
      <c r="G107" s="157"/>
      <c r="H107" s="157"/>
      <c r="I107" s="157"/>
      <c r="J107" s="158">
        <f>J312</f>
        <v>0</v>
      </c>
      <c r="K107" s="155"/>
      <c r="L107" s="159"/>
    </row>
    <row r="108" spans="2:12" s="10" customFormat="1" ht="19.899999999999999" customHeight="1">
      <c r="B108" s="154"/>
      <c r="C108" s="155"/>
      <c r="D108" s="156" t="s">
        <v>123</v>
      </c>
      <c r="E108" s="157"/>
      <c r="F108" s="157"/>
      <c r="G108" s="157"/>
      <c r="H108" s="157"/>
      <c r="I108" s="157"/>
      <c r="J108" s="158">
        <f>J315</f>
        <v>0</v>
      </c>
      <c r="K108" s="155"/>
      <c r="L108" s="159"/>
    </row>
    <row r="109" spans="2:12" s="10" customFormat="1" ht="19.899999999999999" customHeight="1">
      <c r="B109" s="154"/>
      <c r="C109" s="155"/>
      <c r="D109" s="156" t="s">
        <v>124</v>
      </c>
      <c r="E109" s="157"/>
      <c r="F109" s="157"/>
      <c r="G109" s="157"/>
      <c r="H109" s="157"/>
      <c r="I109" s="157"/>
      <c r="J109" s="158">
        <f>J345</f>
        <v>0</v>
      </c>
      <c r="K109" s="155"/>
      <c r="L109" s="159"/>
    </row>
    <row r="110" spans="2:12" s="10" customFormat="1" ht="19.899999999999999" customHeight="1">
      <c r="B110" s="154"/>
      <c r="C110" s="155"/>
      <c r="D110" s="156" t="s">
        <v>125</v>
      </c>
      <c r="E110" s="157"/>
      <c r="F110" s="157"/>
      <c r="G110" s="157"/>
      <c r="H110" s="157"/>
      <c r="I110" s="157"/>
      <c r="J110" s="158">
        <f>J413</f>
        <v>0</v>
      </c>
      <c r="K110" s="155"/>
      <c r="L110" s="159"/>
    </row>
    <row r="111" spans="2:12" s="10" customFormat="1" ht="19.899999999999999" customHeight="1">
      <c r="B111" s="154"/>
      <c r="C111" s="155"/>
      <c r="D111" s="156" t="s">
        <v>126</v>
      </c>
      <c r="E111" s="157"/>
      <c r="F111" s="157"/>
      <c r="G111" s="157"/>
      <c r="H111" s="157"/>
      <c r="I111" s="157"/>
      <c r="J111" s="158">
        <f>J434</f>
        <v>0</v>
      </c>
      <c r="K111" s="155"/>
      <c r="L111" s="159"/>
    </row>
    <row r="112" spans="2:12" s="10" customFormat="1" ht="19.899999999999999" customHeight="1">
      <c r="B112" s="154"/>
      <c r="C112" s="155"/>
      <c r="D112" s="156" t="s">
        <v>127</v>
      </c>
      <c r="E112" s="157"/>
      <c r="F112" s="157"/>
      <c r="G112" s="157"/>
      <c r="H112" s="157"/>
      <c r="I112" s="157"/>
      <c r="J112" s="158">
        <f>J450</f>
        <v>0</v>
      </c>
      <c r="K112" s="155"/>
      <c r="L112" s="159"/>
    </row>
    <row r="113" spans="1:31" s="9" customFormat="1" ht="24.95" customHeight="1">
      <c r="B113" s="148"/>
      <c r="C113" s="149"/>
      <c r="D113" s="150" t="s">
        <v>128</v>
      </c>
      <c r="E113" s="151"/>
      <c r="F113" s="151"/>
      <c r="G113" s="151"/>
      <c r="H113" s="151"/>
      <c r="I113" s="151"/>
      <c r="J113" s="152">
        <f>J462</f>
        <v>0</v>
      </c>
      <c r="K113" s="149"/>
      <c r="L113" s="153"/>
    </row>
    <row r="114" spans="1:31" s="2" customFormat="1" ht="21.7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6.95" customHeight="1">
      <c r="A115" s="35"/>
      <c r="B115" s="55"/>
      <c r="C115" s="56"/>
      <c r="D115" s="56"/>
      <c r="E115" s="56"/>
      <c r="F115" s="56"/>
      <c r="G115" s="56"/>
      <c r="H115" s="56"/>
      <c r="I115" s="56"/>
      <c r="J115" s="56"/>
      <c r="K115" s="56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9" spans="1:31" s="2" customFormat="1" ht="6.95" customHeight="1">
      <c r="A119" s="35"/>
      <c r="B119" s="57"/>
      <c r="C119" s="58"/>
      <c r="D119" s="58"/>
      <c r="E119" s="58"/>
      <c r="F119" s="58"/>
      <c r="G119" s="58"/>
      <c r="H119" s="58"/>
      <c r="I119" s="58"/>
      <c r="J119" s="58"/>
      <c r="K119" s="58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24.95" customHeight="1">
      <c r="A120" s="35"/>
      <c r="B120" s="36"/>
      <c r="C120" s="24" t="s">
        <v>129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2" customHeight="1">
      <c r="A122" s="35"/>
      <c r="B122" s="36"/>
      <c r="C122" s="30" t="s">
        <v>16</v>
      </c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6.5" customHeight="1">
      <c r="A123" s="35"/>
      <c r="B123" s="36"/>
      <c r="C123" s="37"/>
      <c r="D123" s="37"/>
      <c r="E123" s="318" t="str">
        <f>E7</f>
        <v>Středokluky ON - oprava</v>
      </c>
      <c r="F123" s="319"/>
      <c r="G123" s="319"/>
      <c r="H123" s="319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105</v>
      </c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6.5" customHeight="1">
      <c r="A125" s="35"/>
      <c r="B125" s="36"/>
      <c r="C125" s="37"/>
      <c r="D125" s="37"/>
      <c r="E125" s="270" t="str">
        <f>E9</f>
        <v>SO.01 - Oprava vnějšího pláště budovy</v>
      </c>
      <c r="F125" s="320"/>
      <c r="G125" s="320"/>
      <c r="H125" s="320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2" customHeight="1">
      <c r="A127" s="35"/>
      <c r="B127" s="36"/>
      <c r="C127" s="30" t="s">
        <v>20</v>
      </c>
      <c r="D127" s="37"/>
      <c r="E127" s="37"/>
      <c r="F127" s="28" t="str">
        <f>F12</f>
        <v>Středokluky</v>
      </c>
      <c r="G127" s="37"/>
      <c r="H127" s="37"/>
      <c r="I127" s="30" t="s">
        <v>22</v>
      </c>
      <c r="J127" s="67" t="str">
        <f>IF(J12="","",J12)</f>
        <v>26. 10. 2020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6.9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5.2" customHeight="1">
      <c r="A129" s="35"/>
      <c r="B129" s="36"/>
      <c r="C129" s="30" t="s">
        <v>24</v>
      </c>
      <c r="D129" s="37"/>
      <c r="E129" s="37"/>
      <c r="F129" s="28" t="str">
        <f>E15</f>
        <v>Správa železnic, státní organizace</v>
      </c>
      <c r="G129" s="37"/>
      <c r="H129" s="37"/>
      <c r="I129" s="30" t="s">
        <v>32</v>
      </c>
      <c r="J129" s="33" t="str">
        <f>E21</f>
        <v xml:space="preserve"> 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5.2" customHeight="1">
      <c r="A130" s="35"/>
      <c r="B130" s="36"/>
      <c r="C130" s="30" t="s">
        <v>30</v>
      </c>
      <c r="D130" s="37"/>
      <c r="E130" s="37"/>
      <c r="F130" s="28" t="str">
        <f>IF(E18="","",E18)</f>
        <v>Vyplň údaj</v>
      </c>
      <c r="G130" s="37"/>
      <c r="H130" s="37"/>
      <c r="I130" s="30" t="s">
        <v>35</v>
      </c>
      <c r="J130" s="33" t="str">
        <f>E24</f>
        <v>L. Malý</v>
      </c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0.35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11" customFormat="1" ht="29.25" customHeight="1">
      <c r="A132" s="160"/>
      <c r="B132" s="161"/>
      <c r="C132" s="162" t="s">
        <v>130</v>
      </c>
      <c r="D132" s="163" t="s">
        <v>63</v>
      </c>
      <c r="E132" s="163" t="s">
        <v>59</v>
      </c>
      <c r="F132" s="163" t="s">
        <v>60</v>
      </c>
      <c r="G132" s="163" t="s">
        <v>131</v>
      </c>
      <c r="H132" s="163" t="s">
        <v>132</v>
      </c>
      <c r="I132" s="163" t="s">
        <v>133</v>
      </c>
      <c r="J132" s="164" t="s">
        <v>109</v>
      </c>
      <c r="K132" s="165" t="s">
        <v>134</v>
      </c>
      <c r="L132" s="166"/>
      <c r="M132" s="76" t="s">
        <v>1</v>
      </c>
      <c r="N132" s="77" t="s">
        <v>42</v>
      </c>
      <c r="O132" s="77" t="s">
        <v>135</v>
      </c>
      <c r="P132" s="77" t="s">
        <v>136</v>
      </c>
      <c r="Q132" s="77" t="s">
        <v>137</v>
      </c>
      <c r="R132" s="77" t="s">
        <v>138</v>
      </c>
      <c r="S132" s="77" t="s">
        <v>139</v>
      </c>
      <c r="T132" s="78" t="s">
        <v>140</v>
      </c>
      <c r="U132" s="160"/>
      <c r="V132" s="160"/>
      <c r="W132" s="160"/>
      <c r="X132" s="160"/>
      <c r="Y132" s="160"/>
      <c r="Z132" s="160"/>
      <c r="AA132" s="160"/>
      <c r="AB132" s="160"/>
      <c r="AC132" s="160"/>
      <c r="AD132" s="160"/>
      <c r="AE132" s="160"/>
    </row>
    <row r="133" spans="1:65" s="2" customFormat="1" ht="22.9" customHeight="1">
      <c r="A133" s="35"/>
      <c r="B133" s="36"/>
      <c r="C133" s="83" t="s">
        <v>141</v>
      </c>
      <c r="D133" s="37"/>
      <c r="E133" s="37"/>
      <c r="F133" s="37"/>
      <c r="G133" s="37"/>
      <c r="H133" s="37"/>
      <c r="I133" s="37"/>
      <c r="J133" s="167">
        <f>BK133</f>
        <v>0</v>
      </c>
      <c r="K133" s="37"/>
      <c r="L133" s="40"/>
      <c r="M133" s="79"/>
      <c r="N133" s="168"/>
      <c r="O133" s="80"/>
      <c r="P133" s="169">
        <f>P134+P295+P462</f>
        <v>0</v>
      </c>
      <c r="Q133" s="80"/>
      <c r="R133" s="169">
        <f>R134+R295+R462</f>
        <v>39.799330599999998</v>
      </c>
      <c r="S133" s="80"/>
      <c r="T133" s="170">
        <f>T134+T295+T462</f>
        <v>34.862947999999996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77</v>
      </c>
      <c r="AU133" s="18" t="s">
        <v>111</v>
      </c>
      <c r="BK133" s="171">
        <f>BK134+BK295+BK462</f>
        <v>0</v>
      </c>
    </row>
    <row r="134" spans="1:65" s="12" customFormat="1" ht="25.9" customHeight="1">
      <c r="B134" s="172"/>
      <c r="C134" s="173"/>
      <c r="D134" s="174" t="s">
        <v>77</v>
      </c>
      <c r="E134" s="175" t="s">
        <v>142</v>
      </c>
      <c r="F134" s="175" t="s">
        <v>143</v>
      </c>
      <c r="G134" s="173"/>
      <c r="H134" s="173"/>
      <c r="I134" s="176"/>
      <c r="J134" s="177">
        <f>BK134</f>
        <v>0</v>
      </c>
      <c r="K134" s="173"/>
      <c r="L134" s="178"/>
      <c r="M134" s="179"/>
      <c r="N134" s="180"/>
      <c r="O134" s="180"/>
      <c r="P134" s="181">
        <f>P135+P167+P218+P222+P280+P293</f>
        <v>0</v>
      </c>
      <c r="Q134" s="180"/>
      <c r="R134" s="181">
        <f>R135+R167+R218+R222+R280+R293</f>
        <v>38.877371699999998</v>
      </c>
      <c r="S134" s="180"/>
      <c r="T134" s="182">
        <f>T135+T167+T218+T222+T280+T293</f>
        <v>34.652329999999999</v>
      </c>
      <c r="AR134" s="183" t="s">
        <v>86</v>
      </c>
      <c r="AT134" s="184" t="s">
        <v>77</v>
      </c>
      <c r="AU134" s="184" t="s">
        <v>78</v>
      </c>
      <c r="AY134" s="183" t="s">
        <v>144</v>
      </c>
      <c r="BK134" s="185">
        <f>BK135+BK167+BK218+BK222+BK280+BK293</f>
        <v>0</v>
      </c>
    </row>
    <row r="135" spans="1:65" s="12" customFormat="1" ht="22.9" customHeight="1">
      <c r="B135" s="172"/>
      <c r="C135" s="173"/>
      <c r="D135" s="174" t="s">
        <v>77</v>
      </c>
      <c r="E135" s="186" t="s">
        <v>145</v>
      </c>
      <c r="F135" s="186" t="s">
        <v>146</v>
      </c>
      <c r="G135" s="173"/>
      <c r="H135" s="173"/>
      <c r="I135" s="176"/>
      <c r="J135" s="187">
        <f>BK135</f>
        <v>0</v>
      </c>
      <c r="K135" s="173"/>
      <c r="L135" s="178"/>
      <c r="M135" s="179"/>
      <c r="N135" s="180"/>
      <c r="O135" s="180"/>
      <c r="P135" s="181">
        <f>SUM(P136:P166)</f>
        <v>0</v>
      </c>
      <c r="Q135" s="180"/>
      <c r="R135" s="181">
        <f>SUM(R136:R166)</f>
        <v>6.8949694000000008</v>
      </c>
      <c r="S135" s="180"/>
      <c r="T135" s="182">
        <f>SUM(T136:T166)</f>
        <v>0</v>
      </c>
      <c r="AR135" s="183" t="s">
        <v>86</v>
      </c>
      <c r="AT135" s="184" t="s">
        <v>77</v>
      </c>
      <c r="AU135" s="184" t="s">
        <v>86</v>
      </c>
      <c r="AY135" s="183" t="s">
        <v>144</v>
      </c>
      <c r="BK135" s="185">
        <f>SUM(BK136:BK166)</f>
        <v>0</v>
      </c>
    </row>
    <row r="136" spans="1:65" s="2" customFormat="1" ht="24.2" customHeight="1">
      <c r="A136" s="35"/>
      <c r="B136" s="36"/>
      <c r="C136" s="188" t="s">
        <v>86</v>
      </c>
      <c r="D136" s="188" t="s">
        <v>147</v>
      </c>
      <c r="E136" s="189" t="s">
        <v>148</v>
      </c>
      <c r="F136" s="190" t="s">
        <v>149</v>
      </c>
      <c r="G136" s="191" t="s">
        <v>150</v>
      </c>
      <c r="H136" s="192">
        <v>0.8</v>
      </c>
      <c r="I136" s="193"/>
      <c r="J136" s="194">
        <f>ROUND(I136*H136,2)</f>
        <v>0</v>
      </c>
      <c r="K136" s="195"/>
      <c r="L136" s="40"/>
      <c r="M136" s="196" t="s">
        <v>1</v>
      </c>
      <c r="N136" s="197" t="s">
        <v>43</v>
      </c>
      <c r="O136" s="72"/>
      <c r="P136" s="198">
        <f>O136*H136</f>
        <v>0</v>
      </c>
      <c r="Q136" s="198">
        <v>1.9085000000000001</v>
      </c>
      <c r="R136" s="198">
        <f>Q136*H136</f>
        <v>1.5268000000000002</v>
      </c>
      <c r="S136" s="198">
        <v>0</v>
      </c>
      <c r="T136" s="19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151</v>
      </c>
      <c r="AT136" s="200" t="s">
        <v>147</v>
      </c>
      <c r="AU136" s="200" t="s">
        <v>88</v>
      </c>
      <c r="AY136" s="18" t="s">
        <v>144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8" t="s">
        <v>86</v>
      </c>
      <c r="BK136" s="201">
        <f>ROUND(I136*H136,2)</f>
        <v>0</v>
      </c>
      <c r="BL136" s="18" t="s">
        <v>151</v>
      </c>
      <c r="BM136" s="200" t="s">
        <v>152</v>
      </c>
    </row>
    <row r="137" spans="1:65" s="13" customFormat="1" ht="11.25">
      <c r="B137" s="202"/>
      <c r="C137" s="203"/>
      <c r="D137" s="204" t="s">
        <v>153</v>
      </c>
      <c r="E137" s="205" t="s">
        <v>1</v>
      </c>
      <c r="F137" s="206" t="s">
        <v>154</v>
      </c>
      <c r="G137" s="203"/>
      <c r="H137" s="207">
        <v>0.8</v>
      </c>
      <c r="I137" s="208"/>
      <c r="J137" s="203"/>
      <c r="K137" s="203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153</v>
      </c>
      <c r="AU137" s="213" t="s">
        <v>88</v>
      </c>
      <c r="AV137" s="13" t="s">
        <v>88</v>
      </c>
      <c r="AW137" s="13" t="s">
        <v>34</v>
      </c>
      <c r="AX137" s="13" t="s">
        <v>86</v>
      </c>
      <c r="AY137" s="213" t="s">
        <v>144</v>
      </c>
    </row>
    <row r="138" spans="1:65" s="2" customFormat="1" ht="49.15" customHeight="1">
      <c r="A138" s="35"/>
      <c r="B138" s="36"/>
      <c r="C138" s="188" t="s">
        <v>88</v>
      </c>
      <c r="D138" s="188" t="s">
        <v>147</v>
      </c>
      <c r="E138" s="189" t="s">
        <v>155</v>
      </c>
      <c r="F138" s="190" t="s">
        <v>156</v>
      </c>
      <c r="G138" s="191" t="s">
        <v>157</v>
      </c>
      <c r="H138" s="192">
        <v>7</v>
      </c>
      <c r="I138" s="193"/>
      <c r="J138" s="194">
        <f>ROUND(I138*H138,2)</f>
        <v>0</v>
      </c>
      <c r="K138" s="195"/>
      <c r="L138" s="40"/>
      <c r="M138" s="196" t="s">
        <v>1</v>
      </c>
      <c r="N138" s="197" t="s">
        <v>43</v>
      </c>
      <c r="O138" s="72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151</v>
      </c>
      <c r="AT138" s="200" t="s">
        <v>147</v>
      </c>
      <c r="AU138" s="200" t="s">
        <v>88</v>
      </c>
      <c r="AY138" s="18" t="s">
        <v>144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8" t="s">
        <v>86</v>
      </c>
      <c r="BK138" s="201">
        <f>ROUND(I138*H138,2)</f>
        <v>0</v>
      </c>
      <c r="BL138" s="18" t="s">
        <v>151</v>
      </c>
      <c r="BM138" s="200" t="s">
        <v>158</v>
      </c>
    </row>
    <row r="139" spans="1:65" s="2" customFormat="1" ht="39">
      <c r="A139" s="35"/>
      <c r="B139" s="36"/>
      <c r="C139" s="37"/>
      <c r="D139" s="204" t="s">
        <v>159</v>
      </c>
      <c r="E139" s="37"/>
      <c r="F139" s="214" t="s">
        <v>160</v>
      </c>
      <c r="G139" s="37"/>
      <c r="H139" s="37"/>
      <c r="I139" s="215"/>
      <c r="J139" s="37"/>
      <c r="K139" s="37"/>
      <c r="L139" s="40"/>
      <c r="M139" s="216"/>
      <c r="N139" s="217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159</v>
      </c>
      <c r="AU139" s="18" t="s">
        <v>88</v>
      </c>
    </row>
    <row r="140" spans="1:65" s="14" customFormat="1" ht="11.25">
      <c r="B140" s="218"/>
      <c r="C140" s="219"/>
      <c r="D140" s="204" t="s">
        <v>153</v>
      </c>
      <c r="E140" s="220" t="s">
        <v>1</v>
      </c>
      <c r="F140" s="221" t="s">
        <v>161</v>
      </c>
      <c r="G140" s="219"/>
      <c r="H140" s="220" t="s">
        <v>1</v>
      </c>
      <c r="I140" s="222"/>
      <c r="J140" s="219"/>
      <c r="K140" s="219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153</v>
      </c>
      <c r="AU140" s="227" t="s">
        <v>88</v>
      </c>
      <c r="AV140" s="14" t="s">
        <v>86</v>
      </c>
      <c r="AW140" s="14" t="s">
        <v>34</v>
      </c>
      <c r="AX140" s="14" t="s">
        <v>78</v>
      </c>
      <c r="AY140" s="227" t="s">
        <v>144</v>
      </c>
    </row>
    <row r="141" spans="1:65" s="13" customFormat="1" ht="11.25">
      <c r="B141" s="202"/>
      <c r="C141" s="203"/>
      <c r="D141" s="204" t="s">
        <v>153</v>
      </c>
      <c r="E141" s="205" t="s">
        <v>1</v>
      </c>
      <c r="F141" s="206" t="s">
        <v>88</v>
      </c>
      <c r="G141" s="203"/>
      <c r="H141" s="207">
        <v>2</v>
      </c>
      <c r="I141" s="208"/>
      <c r="J141" s="203"/>
      <c r="K141" s="203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153</v>
      </c>
      <c r="AU141" s="213" t="s">
        <v>88</v>
      </c>
      <c r="AV141" s="13" t="s">
        <v>88</v>
      </c>
      <c r="AW141" s="13" t="s">
        <v>34</v>
      </c>
      <c r="AX141" s="13" t="s">
        <v>78</v>
      </c>
      <c r="AY141" s="213" t="s">
        <v>144</v>
      </c>
    </row>
    <row r="142" spans="1:65" s="14" customFormat="1" ht="11.25">
      <c r="B142" s="218"/>
      <c r="C142" s="219"/>
      <c r="D142" s="204" t="s">
        <v>153</v>
      </c>
      <c r="E142" s="220" t="s">
        <v>1</v>
      </c>
      <c r="F142" s="221" t="s">
        <v>162</v>
      </c>
      <c r="G142" s="219"/>
      <c r="H142" s="220" t="s">
        <v>1</v>
      </c>
      <c r="I142" s="222"/>
      <c r="J142" s="219"/>
      <c r="K142" s="219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153</v>
      </c>
      <c r="AU142" s="227" t="s">
        <v>88</v>
      </c>
      <c r="AV142" s="14" t="s">
        <v>86</v>
      </c>
      <c r="AW142" s="14" t="s">
        <v>34</v>
      </c>
      <c r="AX142" s="14" t="s">
        <v>78</v>
      </c>
      <c r="AY142" s="227" t="s">
        <v>144</v>
      </c>
    </row>
    <row r="143" spans="1:65" s="13" customFormat="1" ht="11.25">
      <c r="B143" s="202"/>
      <c r="C143" s="203"/>
      <c r="D143" s="204" t="s">
        <v>153</v>
      </c>
      <c r="E143" s="205" t="s">
        <v>1</v>
      </c>
      <c r="F143" s="206" t="s">
        <v>163</v>
      </c>
      <c r="G143" s="203"/>
      <c r="H143" s="207">
        <v>5</v>
      </c>
      <c r="I143" s="208"/>
      <c r="J143" s="203"/>
      <c r="K143" s="203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153</v>
      </c>
      <c r="AU143" s="213" t="s">
        <v>88</v>
      </c>
      <c r="AV143" s="13" t="s">
        <v>88</v>
      </c>
      <c r="AW143" s="13" t="s">
        <v>34</v>
      </c>
      <c r="AX143" s="13" t="s">
        <v>78</v>
      </c>
      <c r="AY143" s="213" t="s">
        <v>144</v>
      </c>
    </row>
    <row r="144" spans="1:65" s="15" customFormat="1" ht="11.25">
      <c r="B144" s="228"/>
      <c r="C144" s="229"/>
      <c r="D144" s="204" t="s">
        <v>153</v>
      </c>
      <c r="E144" s="230" t="s">
        <v>1</v>
      </c>
      <c r="F144" s="231" t="s">
        <v>164</v>
      </c>
      <c r="G144" s="229"/>
      <c r="H144" s="232">
        <v>7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153</v>
      </c>
      <c r="AU144" s="238" t="s">
        <v>88</v>
      </c>
      <c r="AV144" s="15" t="s">
        <v>151</v>
      </c>
      <c r="AW144" s="15" t="s">
        <v>34</v>
      </c>
      <c r="AX144" s="15" t="s">
        <v>86</v>
      </c>
      <c r="AY144" s="238" t="s">
        <v>144</v>
      </c>
    </row>
    <row r="145" spans="1:65" s="2" customFormat="1" ht="37.9" customHeight="1">
      <c r="A145" s="35"/>
      <c r="B145" s="36"/>
      <c r="C145" s="188" t="s">
        <v>145</v>
      </c>
      <c r="D145" s="188" t="s">
        <v>147</v>
      </c>
      <c r="E145" s="189" t="s">
        <v>165</v>
      </c>
      <c r="F145" s="190" t="s">
        <v>166</v>
      </c>
      <c r="G145" s="191" t="s">
        <v>157</v>
      </c>
      <c r="H145" s="192">
        <v>14</v>
      </c>
      <c r="I145" s="193"/>
      <c r="J145" s="194">
        <f>ROUND(I145*H145,2)</f>
        <v>0</v>
      </c>
      <c r="K145" s="195"/>
      <c r="L145" s="40"/>
      <c r="M145" s="196" t="s">
        <v>1</v>
      </c>
      <c r="N145" s="197" t="s">
        <v>43</v>
      </c>
      <c r="O145" s="72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0" t="s">
        <v>151</v>
      </c>
      <c r="AT145" s="200" t="s">
        <v>147</v>
      </c>
      <c r="AU145" s="200" t="s">
        <v>88</v>
      </c>
      <c r="AY145" s="18" t="s">
        <v>144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8" t="s">
        <v>86</v>
      </c>
      <c r="BK145" s="201">
        <f>ROUND(I145*H145,2)</f>
        <v>0</v>
      </c>
      <c r="BL145" s="18" t="s">
        <v>151</v>
      </c>
      <c r="BM145" s="200" t="s">
        <v>167</v>
      </c>
    </row>
    <row r="146" spans="1:65" s="14" customFormat="1" ht="11.25">
      <c r="B146" s="218"/>
      <c r="C146" s="219"/>
      <c r="D146" s="204" t="s">
        <v>153</v>
      </c>
      <c r="E146" s="220" t="s">
        <v>1</v>
      </c>
      <c r="F146" s="221" t="s">
        <v>161</v>
      </c>
      <c r="G146" s="219"/>
      <c r="H146" s="220" t="s">
        <v>1</v>
      </c>
      <c r="I146" s="222"/>
      <c r="J146" s="219"/>
      <c r="K146" s="219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153</v>
      </c>
      <c r="AU146" s="227" t="s">
        <v>88</v>
      </c>
      <c r="AV146" s="14" t="s">
        <v>86</v>
      </c>
      <c r="AW146" s="14" t="s">
        <v>34</v>
      </c>
      <c r="AX146" s="14" t="s">
        <v>78</v>
      </c>
      <c r="AY146" s="227" t="s">
        <v>144</v>
      </c>
    </row>
    <row r="147" spans="1:65" s="13" customFormat="1" ht="11.25">
      <c r="B147" s="202"/>
      <c r="C147" s="203"/>
      <c r="D147" s="204" t="s">
        <v>153</v>
      </c>
      <c r="E147" s="205" t="s">
        <v>1</v>
      </c>
      <c r="F147" s="206" t="s">
        <v>168</v>
      </c>
      <c r="G147" s="203"/>
      <c r="H147" s="207">
        <v>10</v>
      </c>
      <c r="I147" s="208"/>
      <c r="J147" s="203"/>
      <c r="K147" s="203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153</v>
      </c>
      <c r="AU147" s="213" t="s">
        <v>88</v>
      </c>
      <c r="AV147" s="13" t="s">
        <v>88</v>
      </c>
      <c r="AW147" s="13" t="s">
        <v>34</v>
      </c>
      <c r="AX147" s="13" t="s">
        <v>78</v>
      </c>
      <c r="AY147" s="213" t="s">
        <v>144</v>
      </c>
    </row>
    <row r="148" spans="1:65" s="14" customFormat="1" ht="11.25">
      <c r="B148" s="218"/>
      <c r="C148" s="219"/>
      <c r="D148" s="204" t="s">
        <v>153</v>
      </c>
      <c r="E148" s="220" t="s">
        <v>1</v>
      </c>
      <c r="F148" s="221" t="s">
        <v>162</v>
      </c>
      <c r="G148" s="219"/>
      <c r="H148" s="220" t="s">
        <v>1</v>
      </c>
      <c r="I148" s="222"/>
      <c r="J148" s="219"/>
      <c r="K148" s="219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153</v>
      </c>
      <c r="AU148" s="227" t="s">
        <v>88</v>
      </c>
      <c r="AV148" s="14" t="s">
        <v>86</v>
      </c>
      <c r="AW148" s="14" t="s">
        <v>34</v>
      </c>
      <c r="AX148" s="14" t="s">
        <v>78</v>
      </c>
      <c r="AY148" s="227" t="s">
        <v>144</v>
      </c>
    </row>
    <row r="149" spans="1:65" s="13" customFormat="1" ht="11.25">
      <c r="B149" s="202"/>
      <c r="C149" s="203"/>
      <c r="D149" s="204" t="s">
        <v>153</v>
      </c>
      <c r="E149" s="205" t="s">
        <v>1</v>
      </c>
      <c r="F149" s="206" t="s">
        <v>151</v>
      </c>
      <c r="G149" s="203"/>
      <c r="H149" s="207">
        <v>4</v>
      </c>
      <c r="I149" s="208"/>
      <c r="J149" s="203"/>
      <c r="K149" s="203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153</v>
      </c>
      <c r="AU149" s="213" t="s">
        <v>88</v>
      </c>
      <c r="AV149" s="13" t="s">
        <v>88</v>
      </c>
      <c r="AW149" s="13" t="s">
        <v>34</v>
      </c>
      <c r="AX149" s="13" t="s">
        <v>78</v>
      </c>
      <c r="AY149" s="213" t="s">
        <v>144</v>
      </c>
    </row>
    <row r="150" spans="1:65" s="15" customFormat="1" ht="11.25">
      <c r="B150" s="228"/>
      <c r="C150" s="229"/>
      <c r="D150" s="204" t="s">
        <v>153</v>
      </c>
      <c r="E150" s="230" t="s">
        <v>1</v>
      </c>
      <c r="F150" s="231" t="s">
        <v>164</v>
      </c>
      <c r="G150" s="229"/>
      <c r="H150" s="232">
        <v>14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153</v>
      </c>
      <c r="AU150" s="238" t="s">
        <v>88</v>
      </c>
      <c r="AV150" s="15" t="s">
        <v>151</v>
      </c>
      <c r="AW150" s="15" t="s">
        <v>34</v>
      </c>
      <c r="AX150" s="15" t="s">
        <v>86</v>
      </c>
      <c r="AY150" s="238" t="s">
        <v>144</v>
      </c>
    </row>
    <row r="151" spans="1:65" s="2" customFormat="1" ht="49.15" customHeight="1">
      <c r="A151" s="35"/>
      <c r="B151" s="36"/>
      <c r="C151" s="188" t="s">
        <v>151</v>
      </c>
      <c r="D151" s="188" t="s">
        <v>147</v>
      </c>
      <c r="E151" s="189" t="s">
        <v>169</v>
      </c>
      <c r="F151" s="190" t="s">
        <v>170</v>
      </c>
      <c r="G151" s="191" t="s">
        <v>157</v>
      </c>
      <c r="H151" s="192">
        <v>4</v>
      </c>
      <c r="I151" s="193"/>
      <c r="J151" s="194">
        <f>ROUND(I151*H151,2)</f>
        <v>0</v>
      </c>
      <c r="K151" s="195"/>
      <c r="L151" s="40"/>
      <c r="M151" s="196" t="s">
        <v>1</v>
      </c>
      <c r="N151" s="197" t="s">
        <v>43</v>
      </c>
      <c r="O151" s="72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151</v>
      </c>
      <c r="AT151" s="200" t="s">
        <v>147</v>
      </c>
      <c r="AU151" s="200" t="s">
        <v>88</v>
      </c>
      <c r="AY151" s="18" t="s">
        <v>144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8" t="s">
        <v>86</v>
      </c>
      <c r="BK151" s="201">
        <f>ROUND(I151*H151,2)</f>
        <v>0</v>
      </c>
      <c r="BL151" s="18" t="s">
        <v>151</v>
      </c>
      <c r="BM151" s="200" t="s">
        <v>171</v>
      </c>
    </row>
    <row r="152" spans="1:65" s="2" customFormat="1" ht="24.2" customHeight="1">
      <c r="A152" s="35"/>
      <c r="B152" s="36"/>
      <c r="C152" s="188" t="s">
        <v>163</v>
      </c>
      <c r="D152" s="188" t="s">
        <v>147</v>
      </c>
      <c r="E152" s="189" t="s">
        <v>172</v>
      </c>
      <c r="F152" s="190" t="s">
        <v>173</v>
      </c>
      <c r="G152" s="191" t="s">
        <v>174</v>
      </c>
      <c r="H152" s="192">
        <v>38.67</v>
      </c>
      <c r="I152" s="193"/>
      <c r="J152" s="194">
        <f>ROUND(I152*H152,2)</f>
        <v>0</v>
      </c>
      <c r="K152" s="195"/>
      <c r="L152" s="40"/>
      <c r="M152" s="196" t="s">
        <v>1</v>
      </c>
      <c r="N152" s="197" t="s">
        <v>43</v>
      </c>
      <c r="O152" s="72"/>
      <c r="P152" s="198">
        <f>O152*H152</f>
        <v>0</v>
      </c>
      <c r="Q152" s="198">
        <v>0.13882</v>
      </c>
      <c r="R152" s="198">
        <f>Q152*H152</f>
        <v>5.3681694000000002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151</v>
      </c>
      <c r="AT152" s="200" t="s">
        <v>147</v>
      </c>
      <c r="AU152" s="200" t="s">
        <v>88</v>
      </c>
      <c r="AY152" s="18" t="s">
        <v>144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8" t="s">
        <v>86</v>
      </c>
      <c r="BK152" s="201">
        <f>ROUND(I152*H152,2)</f>
        <v>0</v>
      </c>
      <c r="BL152" s="18" t="s">
        <v>151</v>
      </c>
      <c r="BM152" s="200" t="s">
        <v>175</v>
      </c>
    </row>
    <row r="153" spans="1:65" s="14" customFormat="1" ht="11.25">
      <c r="B153" s="218"/>
      <c r="C153" s="219"/>
      <c r="D153" s="204" t="s">
        <v>153</v>
      </c>
      <c r="E153" s="220" t="s">
        <v>1</v>
      </c>
      <c r="F153" s="221" t="s">
        <v>176</v>
      </c>
      <c r="G153" s="219"/>
      <c r="H153" s="220" t="s">
        <v>1</v>
      </c>
      <c r="I153" s="222"/>
      <c r="J153" s="219"/>
      <c r="K153" s="219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153</v>
      </c>
      <c r="AU153" s="227" t="s">
        <v>88</v>
      </c>
      <c r="AV153" s="14" t="s">
        <v>86</v>
      </c>
      <c r="AW153" s="14" t="s">
        <v>34</v>
      </c>
      <c r="AX153" s="14" t="s">
        <v>78</v>
      </c>
      <c r="AY153" s="227" t="s">
        <v>144</v>
      </c>
    </row>
    <row r="154" spans="1:65" s="14" customFormat="1" ht="11.25">
      <c r="B154" s="218"/>
      <c r="C154" s="219"/>
      <c r="D154" s="204" t="s">
        <v>153</v>
      </c>
      <c r="E154" s="220" t="s">
        <v>1</v>
      </c>
      <c r="F154" s="221" t="s">
        <v>177</v>
      </c>
      <c r="G154" s="219"/>
      <c r="H154" s="220" t="s">
        <v>1</v>
      </c>
      <c r="I154" s="222"/>
      <c r="J154" s="219"/>
      <c r="K154" s="219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153</v>
      </c>
      <c r="AU154" s="227" t="s">
        <v>88</v>
      </c>
      <c r="AV154" s="14" t="s">
        <v>86</v>
      </c>
      <c r="AW154" s="14" t="s">
        <v>34</v>
      </c>
      <c r="AX154" s="14" t="s">
        <v>78</v>
      </c>
      <c r="AY154" s="227" t="s">
        <v>144</v>
      </c>
    </row>
    <row r="155" spans="1:65" s="13" customFormat="1" ht="11.25">
      <c r="B155" s="202"/>
      <c r="C155" s="203"/>
      <c r="D155" s="204" t="s">
        <v>153</v>
      </c>
      <c r="E155" s="205" t="s">
        <v>1</v>
      </c>
      <c r="F155" s="206" t="s">
        <v>178</v>
      </c>
      <c r="G155" s="203"/>
      <c r="H155" s="207">
        <v>8.4</v>
      </c>
      <c r="I155" s="208"/>
      <c r="J155" s="203"/>
      <c r="K155" s="203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153</v>
      </c>
      <c r="AU155" s="213" t="s">
        <v>88</v>
      </c>
      <c r="AV155" s="13" t="s">
        <v>88</v>
      </c>
      <c r="AW155" s="13" t="s">
        <v>34</v>
      </c>
      <c r="AX155" s="13" t="s">
        <v>78</v>
      </c>
      <c r="AY155" s="213" t="s">
        <v>144</v>
      </c>
    </row>
    <row r="156" spans="1:65" s="13" customFormat="1" ht="11.25">
      <c r="B156" s="202"/>
      <c r="C156" s="203"/>
      <c r="D156" s="204" t="s">
        <v>153</v>
      </c>
      <c r="E156" s="205" t="s">
        <v>1</v>
      </c>
      <c r="F156" s="206" t="s">
        <v>179</v>
      </c>
      <c r="G156" s="203"/>
      <c r="H156" s="207">
        <v>3.42</v>
      </c>
      <c r="I156" s="208"/>
      <c r="J156" s="203"/>
      <c r="K156" s="203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153</v>
      </c>
      <c r="AU156" s="213" t="s">
        <v>88</v>
      </c>
      <c r="AV156" s="13" t="s">
        <v>88</v>
      </c>
      <c r="AW156" s="13" t="s">
        <v>34</v>
      </c>
      <c r="AX156" s="13" t="s">
        <v>78</v>
      </c>
      <c r="AY156" s="213" t="s">
        <v>144</v>
      </c>
    </row>
    <row r="157" spans="1:65" s="13" customFormat="1" ht="11.25">
      <c r="B157" s="202"/>
      <c r="C157" s="203"/>
      <c r="D157" s="204" t="s">
        <v>153</v>
      </c>
      <c r="E157" s="205" t="s">
        <v>1</v>
      </c>
      <c r="F157" s="206" t="s">
        <v>180</v>
      </c>
      <c r="G157" s="203"/>
      <c r="H157" s="207">
        <v>1.02</v>
      </c>
      <c r="I157" s="208"/>
      <c r="J157" s="203"/>
      <c r="K157" s="203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153</v>
      </c>
      <c r="AU157" s="213" t="s">
        <v>88</v>
      </c>
      <c r="AV157" s="13" t="s">
        <v>88</v>
      </c>
      <c r="AW157" s="13" t="s">
        <v>34</v>
      </c>
      <c r="AX157" s="13" t="s">
        <v>78</v>
      </c>
      <c r="AY157" s="213" t="s">
        <v>144</v>
      </c>
    </row>
    <row r="158" spans="1:65" s="14" customFormat="1" ht="11.25">
      <c r="B158" s="218"/>
      <c r="C158" s="219"/>
      <c r="D158" s="204" t="s">
        <v>153</v>
      </c>
      <c r="E158" s="220" t="s">
        <v>1</v>
      </c>
      <c r="F158" s="221" t="s">
        <v>161</v>
      </c>
      <c r="G158" s="219"/>
      <c r="H158" s="220" t="s">
        <v>1</v>
      </c>
      <c r="I158" s="222"/>
      <c r="J158" s="219"/>
      <c r="K158" s="219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153</v>
      </c>
      <c r="AU158" s="227" t="s">
        <v>88</v>
      </c>
      <c r="AV158" s="14" t="s">
        <v>86</v>
      </c>
      <c r="AW158" s="14" t="s">
        <v>34</v>
      </c>
      <c r="AX158" s="14" t="s">
        <v>78</v>
      </c>
      <c r="AY158" s="227" t="s">
        <v>144</v>
      </c>
    </row>
    <row r="159" spans="1:65" s="13" customFormat="1" ht="11.25">
      <c r="B159" s="202"/>
      <c r="C159" s="203"/>
      <c r="D159" s="204" t="s">
        <v>153</v>
      </c>
      <c r="E159" s="205" t="s">
        <v>1</v>
      </c>
      <c r="F159" s="206" t="s">
        <v>181</v>
      </c>
      <c r="G159" s="203"/>
      <c r="H159" s="207">
        <v>10.08</v>
      </c>
      <c r="I159" s="208"/>
      <c r="J159" s="203"/>
      <c r="K159" s="203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153</v>
      </c>
      <c r="AU159" s="213" t="s">
        <v>88</v>
      </c>
      <c r="AV159" s="13" t="s">
        <v>88</v>
      </c>
      <c r="AW159" s="13" t="s">
        <v>34</v>
      </c>
      <c r="AX159" s="13" t="s">
        <v>78</v>
      </c>
      <c r="AY159" s="213" t="s">
        <v>144</v>
      </c>
    </row>
    <row r="160" spans="1:65" s="13" customFormat="1" ht="11.25">
      <c r="B160" s="202"/>
      <c r="C160" s="203"/>
      <c r="D160" s="204" t="s">
        <v>153</v>
      </c>
      <c r="E160" s="205" t="s">
        <v>1</v>
      </c>
      <c r="F160" s="206" t="s">
        <v>182</v>
      </c>
      <c r="G160" s="203"/>
      <c r="H160" s="207">
        <v>5.13</v>
      </c>
      <c r="I160" s="208"/>
      <c r="J160" s="203"/>
      <c r="K160" s="203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153</v>
      </c>
      <c r="AU160" s="213" t="s">
        <v>88</v>
      </c>
      <c r="AV160" s="13" t="s">
        <v>88</v>
      </c>
      <c r="AW160" s="13" t="s">
        <v>34</v>
      </c>
      <c r="AX160" s="13" t="s">
        <v>78</v>
      </c>
      <c r="AY160" s="213" t="s">
        <v>144</v>
      </c>
    </row>
    <row r="161" spans="1:65" s="13" customFormat="1" ht="11.25">
      <c r="B161" s="202"/>
      <c r="C161" s="203"/>
      <c r="D161" s="204" t="s">
        <v>153</v>
      </c>
      <c r="E161" s="205" t="s">
        <v>1</v>
      </c>
      <c r="F161" s="206" t="s">
        <v>183</v>
      </c>
      <c r="G161" s="203"/>
      <c r="H161" s="207">
        <v>1.26</v>
      </c>
      <c r="I161" s="208"/>
      <c r="J161" s="203"/>
      <c r="K161" s="203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153</v>
      </c>
      <c r="AU161" s="213" t="s">
        <v>88</v>
      </c>
      <c r="AV161" s="13" t="s">
        <v>88</v>
      </c>
      <c r="AW161" s="13" t="s">
        <v>34</v>
      </c>
      <c r="AX161" s="13" t="s">
        <v>78</v>
      </c>
      <c r="AY161" s="213" t="s">
        <v>144</v>
      </c>
    </row>
    <row r="162" spans="1:65" s="16" customFormat="1" ht="11.25">
      <c r="B162" s="239"/>
      <c r="C162" s="240"/>
      <c r="D162" s="204" t="s">
        <v>153</v>
      </c>
      <c r="E162" s="241" t="s">
        <v>1</v>
      </c>
      <c r="F162" s="242" t="s">
        <v>184</v>
      </c>
      <c r="G162" s="240"/>
      <c r="H162" s="243">
        <v>29.310000000000002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AT162" s="249" t="s">
        <v>153</v>
      </c>
      <c r="AU162" s="249" t="s">
        <v>88</v>
      </c>
      <c r="AV162" s="16" t="s">
        <v>145</v>
      </c>
      <c r="AW162" s="16" t="s">
        <v>34</v>
      </c>
      <c r="AX162" s="16" t="s">
        <v>78</v>
      </c>
      <c r="AY162" s="249" t="s">
        <v>144</v>
      </c>
    </row>
    <row r="163" spans="1:65" s="14" customFormat="1" ht="11.25">
      <c r="B163" s="218"/>
      <c r="C163" s="219"/>
      <c r="D163" s="204" t="s">
        <v>153</v>
      </c>
      <c r="E163" s="220" t="s">
        <v>1</v>
      </c>
      <c r="F163" s="221" t="s">
        <v>185</v>
      </c>
      <c r="G163" s="219"/>
      <c r="H163" s="220" t="s">
        <v>1</v>
      </c>
      <c r="I163" s="222"/>
      <c r="J163" s="219"/>
      <c r="K163" s="219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153</v>
      </c>
      <c r="AU163" s="227" t="s">
        <v>88</v>
      </c>
      <c r="AV163" s="14" t="s">
        <v>86</v>
      </c>
      <c r="AW163" s="14" t="s">
        <v>34</v>
      </c>
      <c r="AX163" s="14" t="s">
        <v>78</v>
      </c>
      <c r="AY163" s="227" t="s">
        <v>144</v>
      </c>
    </row>
    <row r="164" spans="1:65" s="13" customFormat="1" ht="11.25">
      <c r="B164" s="202"/>
      <c r="C164" s="203"/>
      <c r="D164" s="204" t="s">
        <v>153</v>
      </c>
      <c r="E164" s="205" t="s">
        <v>1</v>
      </c>
      <c r="F164" s="206" t="s">
        <v>186</v>
      </c>
      <c r="G164" s="203"/>
      <c r="H164" s="207">
        <v>9.36</v>
      </c>
      <c r="I164" s="208"/>
      <c r="J164" s="203"/>
      <c r="K164" s="203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153</v>
      </c>
      <c r="AU164" s="213" t="s">
        <v>88</v>
      </c>
      <c r="AV164" s="13" t="s">
        <v>88</v>
      </c>
      <c r="AW164" s="13" t="s">
        <v>34</v>
      </c>
      <c r="AX164" s="13" t="s">
        <v>78</v>
      </c>
      <c r="AY164" s="213" t="s">
        <v>144</v>
      </c>
    </row>
    <row r="165" spans="1:65" s="16" customFormat="1" ht="11.25">
      <c r="B165" s="239"/>
      <c r="C165" s="240"/>
      <c r="D165" s="204" t="s">
        <v>153</v>
      </c>
      <c r="E165" s="241" t="s">
        <v>1</v>
      </c>
      <c r="F165" s="242" t="s">
        <v>184</v>
      </c>
      <c r="G165" s="240"/>
      <c r="H165" s="243">
        <v>9.36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AT165" s="249" t="s">
        <v>153</v>
      </c>
      <c r="AU165" s="249" t="s">
        <v>88</v>
      </c>
      <c r="AV165" s="16" t="s">
        <v>145</v>
      </c>
      <c r="AW165" s="16" t="s">
        <v>34</v>
      </c>
      <c r="AX165" s="16" t="s">
        <v>78</v>
      </c>
      <c r="AY165" s="249" t="s">
        <v>144</v>
      </c>
    </row>
    <row r="166" spans="1:65" s="15" customFormat="1" ht="11.25">
      <c r="B166" s="228"/>
      <c r="C166" s="229"/>
      <c r="D166" s="204" t="s">
        <v>153</v>
      </c>
      <c r="E166" s="230" t="s">
        <v>1</v>
      </c>
      <c r="F166" s="231" t="s">
        <v>164</v>
      </c>
      <c r="G166" s="229"/>
      <c r="H166" s="232">
        <v>38.67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153</v>
      </c>
      <c r="AU166" s="238" t="s">
        <v>88</v>
      </c>
      <c r="AV166" s="15" t="s">
        <v>151</v>
      </c>
      <c r="AW166" s="15" t="s">
        <v>34</v>
      </c>
      <c r="AX166" s="15" t="s">
        <v>86</v>
      </c>
      <c r="AY166" s="238" t="s">
        <v>144</v>
      </c>
    </row>
    <row r="167" spans="1:65" s="12" customFormat="1" ht="22.9" customHeight="1">
      <c r="B167" s="172"/>
      <c r="C167" s="173"/>
      <c r="D167" s="174" t="s">
        <v>77</v>
      </c>
      <c r="E167" s="186" t="s">
        <v>187</v>
      </c>
      <c r="F167" s="186" t="s">
        <v>188</v>
      </c>
      <c r="G167" s="173"/>
      <c r="H167" s="173"/>
      <c r="I167" s="176"/>
      <c r="J167" s="187">
        <f>BK167</f>
        <v>0</v>
      </c>
      <c r="K167" s="173"/>
      <c r="L167" s="178"/>
      <c r="M167" s="179"/>
      <c r="N167" s="180"/>
      <c r="O167" s="180"/>
      <c r="P167" s="181">
        <f>SUM(P168:P217)</f>
        <v>0</v>
      </c>
      <c r="Q167" s="180"/>
      <c r="R167" s="181">
        <f>SUM(R168:R217)</f>
        <v>31.974902299999997</v>
      </c>
      <c r="S167" s="180"/>
      <c r="T167" s="182">
        <f>SUM(T168:T217)</f>
        <v>0</v>
      </c>
      <c r="AR167" s="183" t="s">
        <v>86</v>
      </c>
      <c r="AT167" s="184" t="s">
        <v>77</v>
      </c>
      <c r="AU167" s="184" t="s">
        <v>86</v>
      </c>
      <c r="AY167" s="183" t="s">
        <v>144</v>
      </c>
      <c r="BK167" s="185">
        <f>SUM(BK168:BK217)</f>
        <v>0</v>
      </c>
    </row>
    <row r="168" spans="1:65" s="2" customFormat="1" ht="14.45" customHeight="1">
      <c r="A168" s="35"/>
      <c r="B168" s="36"/>
      <c r="C168" s="188" t="s">
        <v>187</v>
      </c>
      <c r="D168" s="188" t="s">
        <v>147</v>
      </c>
      <c r="E168" s="189" t="s">
        <v>189</v>
      </c>
      <c r="F168" s="190" t="s">
        <v>190</v>
      </c>
      <c r="G168" s="191" t="s">
        <v>174</v>
      </c>
      <c r="H168" s="192">
        <v>528.63</v>
      </c>
      <c r="I168" s="193"/>
      <c r="J168" s="194">
        <f>ROUND(I168*H168,2)</f>
        <v>0</v>
      </c>
      <c r="K168" s="195"/>
      <c r="L168" s="40"/>
      <c r="M168" s="196" t="s">
        <v>1</v>
      </c>
      <c r="N168" s="197" t="s">
        <v>43</v>
      </c>
      <c r="O168" s="72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151</v>
      </c>
      <c r="AT168" s="200" t="s">
        <v>147</v>
      </c>
      <c r="AU168" s="200" t="s">
        <v>88</v>
      </c>
      <c r="AY168" s="18" t="s">
        <v>144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8" t="s">
        <v>86</v>
      </c>
      <c r="BK168" s="201">
        <f>ROUND(I168*H168,2)</f>
        <v>0</v>
      </c>
      <c r="BL168" s="18" t="s">
        <v>151</v>
      </c>
      <c r="BM168" s="200" t="s">
        <v>191</v>
      </c>
    </row>
    <row r="169" spans="1:65" s="2" customFormat="1" ht="24.2" customHeight="1">
      <c r="A169" s="35"/>
      <c r="B169" s="36"/>
      <c r="C169" s="188" t="s">
        <v>192</v>
      </c>
      <c r="D169" s="188" t="s">
        <v>147</v>
      </c>
      <c r="E169" s="189" t="s">
        <v>193</v>
      </c>
      <c r="F169" s="190" t="s">
        <v>194</v>
      </c>
      <c r="G169" s="191" t="s">
        <v>174</v>
      </c>
      <c r="H169" s="192">
        <v>528.63</v>
      </c>
      <c r="I169" s="193"/>
      <c r="J169" s="194">
        <f>ROUND(I169*H169,2)</f>
        <v>0</v>
      </c>
      <c r="K169" s="195"/>
      <c r="L169" s="40"/>
      <c r="M169" s="196" t="s">
        <v>1</v>
      </c>
      <c r="N169" s="197" t="s">
        <v>43</v>
      </c>
      <c r="O169" s="72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0" t="s">
        <v>151</v>
      </c>
      <c r="AT169" s="200" t="s">
        <v>147</v>
      </c>
      <c r="AU169" s="200" t="s">
        <v>88</v>
      </c>
      <c r="AY169" s="18" t="s">
        <v>144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8" t="s">
        <v>86</v>
      </c>
      <c r="BK169" s="201">
        <f>ROUND(I169*H169,2)</f>
        <v>0</v>
      </c>
      <c r="BL169" s="18" t="s">
        <v>151</v>
      </c>
      <c r="BM169" s="200" t="s">
        <v>195</v>
      </c>
    </row>
    <row r="170" spans="1:65" s="2" customFormat="1" ht="24.2" customHeight="1">
      <c r="A170" s="35"/>
      <c r="B170" s="36"/>
      <c r="C170" s="188" t="s">
        <v>196</v>
      </c>
      <c r="D170" s="188" t="s">
        <v>147</v>
      </c>
      <c r="E170" s="189" t="s">
        <v>197</v>
      </c>
      <c r="F170" s="190" t="s">
        <v>198</v>
      </c>
      <c r="G170" s="191" t="s">
        <v>174</v>
      </c>
      <c r="H170" s="192">
        <v>528.63</v>
      </c>
      <c r="I170" s="193"/>
      <c r="J170" s="194">
        <f>ROUND(I170*H170,2)</f>
        <v>0</v>
      </c>
      <c r="K170" s="195"/>
      <c r="L170" s="40"/>
      <c r="M170" s="196" t="s">
        <v>1</v>
      </c>
      <c r="N170" s="197" t="s">
        <v>43</v>
      </c>
      <c r="O170" s="72"/>
      <c r="P170" s="198">
        <f>O170*H170</f>
        <v>0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0" t="s">
        <v>151</v>
      </c>
      <c r="AT170" s="200" t="s">
        <v>147</v>
      </c>
      <c r="AU170" s="200" t="s">
        <v>88</v>
      </c>
      <c r="AY170" s="18" t="s">
        <v>144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8" t="s">
        <v>86</v>
      </c>
      <c r="BK170" s="201">
        <f>ROUND(I170*H170,2)</f>
        <v>0</v>
      </c>
      <c r="BL170" s="18" t="s">
        <v>151</v>
      </c>
      <c r="BM170" s="200" t="s">
        <v>199</v>
      </c>
    </row>
    <row r="171" spans="1:65" s="2" customFormat="1" ht="24.2" customHeight="1">
      <c r="A171" s="35"/>
      <c r="B171" s="36"/>
      <c r="C171" s="188" t="s">
        <v>200</v>
      </c>
      <c r="D171" s="188" t="s">
        <v>147</v>
      </c>
      <c r="E171" s="189" t="s">
        <v>201</v>
      </c>
      <c r="F171" s="190" t="s">
        <v>202</v>
      </c>
      <c r="G171" s="191" t="s">
        <v>174</v>
      </c>
      <c r="H171" s="192">
        <v>505.27</v>
      </c>
      <c r="I171" s="193"/>
      <c r="J171" s="194">
        <f>ROUND(I171*H171,2)</f>
        <v>0</v>
      </c>
      <c r="K171" s="195"/>
      <c r="L171" s="40"/>
      <c r="M171" s="196" t="s">
        <v>1</v>
      </c>
      <c r="N171" s="197" t="s">
        <v>43</v>
      </c>
      <c r="O171" s="72"/>
      <c r="P171" s="198">
        <f>O171*H171</f>
        <v>0</v>
      </c>
      <c r="Q171" s="198">
        <v>5.9389999999999998E-2</v>
      </c>
      <c r="R171" s="198">
        <f>Q171*H171</f>
        <v>30.007985299999998</v>
      </c>
      <c r="S171" s="198">
        <v>0</v>
      </c>
      <c r="T171" s="19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0" t="s">
        <v>151</v>
      </c>
      <c r="AT171" s="200" t="s">
        <v>147</v>
      </c>
      <c r="AU171" s="200" t="s">
        <v>88</v>
      </c>
      <c r="AY171" s="18" t="s">
        <v>144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8" t="s">
        <v>86</v>
      </c>
      <c r="BK171" s="201">
        <f>ROUND(I171*H171,2)</f>
        <v>0</v>
      </c>
      <c r="BL171" s="18" t="s">
        <v>151</v>
      </c>
      <c r="BM171" s="200" t="s">
        <v>203</v>
      </c>
    </row>
    <row r="172" spans="1:65" s="13" customFormat="1" ht="11.25">
      <c r="B172" s="202"/>
      <c r="C172" s="203"/>
      <c r="D172" s="204" t="s">
        <v>153</v>
      </c>
      <c r="E172" s="205" t="s">
        <v>1</v>
      </c>
      <c r="F172" s="206" t="s">
        <v>204</v>
      </c>
      <c r="G172" s="203"/>
      <c r="H172" s="207">
        <v>505.27</v>
      </c>
      <c r="I172" s="208"/>
      <c r="J172" s="203"/>
      <c r="K172" s="203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153</v>
      </c>
      <c r="AU172" s="213" t="s">
        <v>88</v>
      </c>
      <c r="AV172" s="13" t="s">
        <v>88</v>
      </c>
      <c r="AW172" s="13" t="s">
        <v>34</v>
      </c>
      <c r="AX172" s="13" t="s">
        <v>86</v>
      </c>
      <c r="AY172" s="213" t="s">
        <v>144</v>
      </c>
    </row>
    <row r="173" spans="1:65" s="2" customFormat="1" ht="24.2" customHeight="1">
      <c r="A173" s="35"/>
      <c r="B173" s="36"/>
      <c r="C173" s="188" t="s">
        <v>168</v>
      </c>
      <c r="D173" s="188" t="s">
        <v>147</v>
      </c>
      <c r="E173" s="189" t="s">
        <v>205</v>
      </c>
      <c r="F173" s="190" t="s">
        <v>206</v>
      </c>
      <c r="G173" s="191" t="s">
        <v>174</v>
      </c>
      <c r="H173" s="192">
        <v>23.36</v>
      </c>
      <c r="I173" s="193"/>
      <c r="J173" s="194">
        <f>ROUND(I173*H173,2)</f>
        <v>0</v>
      </c>
      <c r="K173" s="195"/>
      <c r="L173" s="40"/>
      <c r="M173" s="196" t="s">
        <v>1</v>
      </c>
      <c r="N173" s="197" t="s">
        <v>43</v>
      </c>
      <c r="O173" s="72"/>
      <c r="P173" s="198">
        <f>O173*H173</f>
        <v>0</v>
      </c>
      <c r="Q173" s="198">
        <v>2.3099999999999999E-2</v>
      </c>
      <c r="R173" s="198">
        <f>Q173*H173</f>
        <v>0.53961599999999998</v>
      </c>
      <c r="S173" s="198">
        <v>0</v>
      </c>
      <c r="T173" s="19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0" t="s">
        <v>151</v>
      </c>
      <c r="AT173" s="200" t="s">
        <v>147</v>
      </c>
      <c r="AU173" s="200" t="s">
        <v>88</v>
      </c>
      <c r="AY173" s="18" t="s">
        <v>144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8" t="s">
        <v>86</v>
      </c>
      <c r="BK173" s="201">
        <f>ROUND(I173*H173,2)</f>
        <v>0</v>
      </c>
      <c r="BL173" s="18" t="s">
        <v>151</v>
      </c>
      <c r="BM173" s="200" t="s">
        <v>207</v>
      </c>
    </row>
    <row r="174" spans="1:65" s="14" customFormat="1" ht="11.25">
      <c r="B174" s="218"/>
      <c r="C174" s="219"/>
      <c r="D174" s="204" t="s">
        <v>153</v>
      </c>
      <c r="E174" s="220" t="s">
        <v>1</v>
      </c>
      <c r="F174" s="221" t="s">
        <v>208</v>
      </c>
      <c r="G174" s="219"/>
      <c r="H174" s="220" t="s">
        <v>1</v>
      </c>
      <c r="I174" s="222"/>
      <c r="J174" s="219"/>
      <c r="K174" s="219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153</v>
      </c>
      <c r="AU174" s="227" t="s">
        <v>88</v>
      </c>
      <c r="AV174" s="14" t="s">
        <v>86</v>
      </c>
      <c r="AW174" s="14" t="s">
        <v>34</v>
      </c>
      <c r="AX174" s="14" t="s">
        <v>78</v>
      </c>
      <c r="AY174" s="227" t="s">
        <v>144</v>
      </c>
    </row>
    <row r="175" spans="1:65" s="13" customFormat="1" ht="11.25">
      <c r="B175" s="202"/>
      <c r="C175" s="203"/>
      <c r="D175" s="204" t="s">
        <v>153</v>
      </c>
      <c r="E175" s="205" t="s">
        <v>1</v>
      </c>
      <c r="F175" s="206" t="s">
        <v>209</v>
      </c>
      <c r="G175" s="203"/>
      <c r="H175" s="207">
        <v>23.36</v>
      </c>
      <c r="I175" s="208"/>
      <c r="J175" s="203"/>
      <c r="K175" s="203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153</v>
      </c>
      <c r="AU175" s="213" t="s">
        <v>88</v>
      </c>
      <c r="AV175" s="13" t="s">
        <v>88</v>
      </c>
      <c r="AW175" s="13" t="s">
        <v>34</v>
      </c>
      <c r="AX175" s="13" t="s">
        <v>86</v>
      </c>
      <c r="AY175" s="213" t="s">
        <v>144</v>
      </c>
    </row>
    <row r="176" spans="1:65" s="2" customFormat="1" ht="24.2" customHeight="1">
      <c r="A176" s="35"/>
      <c r="B176" s="36"/>
      <c r="C176" s="188" t="s">
        <v>210</v>
      </c>
      <c r="D176" s="188" t="s">
        <v>147</v>
      </c>
      <c r="E176" s="189" t="s">
        <v>211</v>
      </c>
      <c r="F176" s="190" t="s">
        <v>212</v>
      </c>
      <c r="G176" s="191" t="s">
        <v>174</v>
      </c>
      <c r="H176" s="192">
        <v>528.63</v>
      </c>
      <c r="I176" s="193"/>
      <c r="J176" s="194">
        <f>ROUND(I176*H176,2)</f>
        <v>0</v>
      </c>
      <c r="K176" s="195"/>
      <c r="L176" s="40"/>
      <c r="M176" s="196" t="s">
        <v>1</v>
      </c>
      <c r="N176" s="197" t="s">
        <v>43</v>
      </c>
      <c r="O176" s="72"/>
      <c r="P176" s="198">
        <f>O176*H176</f>
        <v>0</v>
      </c>
      <c r="Q176" s="198">
        <v>2.7000000000000001E-3</v>
      </c>
      <c r="R176" s="198">
        <f>Q176*H176</f>
        <v>1.4273010000000002</v>
      </c>
      <c r="S176" s="198">
        <v>0</v>
      </c>
      <c r="T176" s="19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151</v>
      </c>
      <c r="AT176" s="200" t="s">
        <v>147</v>
      </c>
      <c r="AU176" s="200" t="s">
        <v>88</v>
      </c>
      <c r="AY176" s="18" t="s">
        <v>144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8" t="s">
        <v>86</v>
      </c>
      <c r="BK176" s="201">
        <f>ROUND(I176*H176,2)</f>
        <v>0</v>
      </c>
      <c r="BL176" s="18" t="s">
        <v>151</v>
      </c>
      <c r="BM176" s="200" t="s">
        <v>213</v>
      </c>
    </row>
    <row r="177" spans="1:65" s="2" customFormat="1" ht="24.2" customHeight="1">
      <c r="A177" s="35"/>
      <c r="B177" s="36"/>
      <c r="C177" s="188" t="s">
        <v>214</v>
      </c>
      <c r="D177" s="188" t="s">
        <v>147</v>
      </c>
      <c r="E177" s="189" t="s">
        <v>215</v>
      </c>
      <c r="F177" s="190" t="s">
        <v>216</v>
      </c>
      <c r="G177" s="191" t="s">
        <v>217</v>
      </c>
      <c r="H177" s="192">
        <v>8.6</v>
      </c>
      <c r="I177" s="193"/>
      <c r="J177" s="194">
        <f>ROUND(I177*H177,2)</f>
        <v>0</v>
      </c>
      <c r="K177" s="195"/>
      <c r="L177" s="40"/>
      <c r="M177" s="196" t="s">
        <v>1</v>
      </c>
      <c r="N177" s="197" t="s">
        <v>43</v>
      </c>
      <c r="O177" s="72"/>
      <c r="P177" s="198">
        <f>O177*H177</f>
        <v>0</v>
      </c>
      <c r="Q177" s="198">
        <v>0</v>
      </c>
      <c r="R177" s="198">
        <f>Q177*H177</f>
        <v>0</v>
      </c>
      <c r="S177" s="198">
        <v>0</v>
      </c>
      <c r="T177" s="19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0" t="s">
        <v>151</v>
      </c>
      <c r="AT177" s="200" t="s">
        <v>147</v>
      </c>
      <c r="AU177" s="200" t="s">
        <v>88</v>
      </c>
      <c r="AY177" s="18" t="s">
        <v>144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8" t="s">
        <v>86</v>
      </c>
      <c r="BK177" s="201">
        <f>ROUND(I177*H177,2)</f>
        <v>0</v>
      </c>
      <c r="BL177" s="18" t="s">
        <v>151</v>
      </c>
      <c r="BM177" s="200" t="s">
        <v>218</v>
      </c>
    </row>
    <row r="178" spans="1:65" s="13" customFormat="1" ht="11.25">
      <c r="B178" s="202"/>
      <c r="C178" s="203"/>
      <c r="D178" s="204" t="s">
        <v>153</v>
      </c>
      <c r="E178" s="205" t="s">
        <v>1</v>
      </c>
      <c r="F178" s="206" t="s">
        <v>219</v>
      </c>
      <c r="G178" s="203"/>
      <c r="H178" s="207">
        <v>8</v>
      </c>
      <c r="I178" s="208"/>
      <c r="J178" s="203"/>
      <c r="K178" s="203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153</v>
      </c>
      <c r="AU178" s="213" t="s">
        <v>88</v>
      </c>
      <c r="AV178" s="13" t="s">
        <v>88</v>
      </c>
      <c r="AW178" s="13" t="s">
        <v>34</v>
      </c>
      <c r="AX178" s="13" t="s">
        <v>78</v>
      </c>
      <c r="AY178" s="213" t="s">
        <v>144</v>
      </c>
    </row>
    <row r="179" spans="1:65" s="13" customFormat="1" ht="11.25">
      <c r="B179" s="202"/>
      <c r="C179" s="203"/>
      <c r="D179" s="204" t="s">
        <v>153</v>
      </c>
      <c r="E179" s="205" t="s">
        <v>1</v>
      </c>
      <c r="F179" s="206" t="s">
        <v>220</v>
      </c>
      <c r="G179" s="203"/>
      <c r="H179" s="207">
        <v>0.6</v>
      </c>
      <c r="I179" s="208"/>
      <c r="J179" s="203"/>
      <c r="K179" s="203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153</v>
      </c>
      <c r="AU179" s="213" t="s">
        <v>88</v>
      </c>
      <c r="AV179" s="13" t="s">
        <v>88</v>
      </c>
      <c r="AW179" s="13" t="s">
        <v>34</v>
      </c>
      <c r="AX179" s="13" t="s">
        <v>78</v>
      </c>
      <c r="AY179" s="213" t="s">
        <v>144</v>
      </c>
    </row>
    <row r="180" spans="1:65" s="15" customFormat="1" ht="11.25">
      <c r="B180" s="228"/>
      <c r="C180" s="229"/>
      <c r="D180" s="204" t="s">
        <v>153</v>
      </c>
      <c r="E180" s="230" t="s">
        <v>1</v>
      </c>
      <c r="F180" s="231" t="s">
        <v>164</v>
      </c>
      <c r="G180" s="229"/>
      <c r="H180" s="232">
        <v>8.6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153</v>
      </c>
      <c r="AU180" s="238" t="s">
        <v>88</v>
      </c>
      <c r="AV180" s="15" t="s">
        <v>151</v>
      </c>
      <c r="AW180" s="15" t="s">
        <v>34</v>
      </c>
      <c r="AX180" s="15" t="s">
        <v>86</v>
      </c>
      <c r="AY180" s="238" t="s">
        <v>144</v>
      </c>
    </row>
    <row r="181" spans="1:65" s="2" customFormat="1" ht="24.2" customHeight="1">
      <c r="A181" s="35"/>
      <c r="B181" s="36"/>
      <c r="C181" s="188" t="s">
        <v>221</v>
      </c>
      <c r="D181" s="188" t="s">
        <v>147</v>
      </c>
      <c r="E181" s="189" t="s">
        <v>222</v>
      </c>
      <c r="F181" s="190" t="s">
        <v>223</v>
      </c>
      <c r="G181" s="191" t="s">
        <v>217</v>
      </c>
      <c r="H181" s="192">
        <v>42.6</v>
      </c>
      <c r="I181" s="193"/>
      <c r="J181" s="194">
        <f>ROUND(I181*H181,2)</f>
        <v>0</v>
      </c>
      <c r="K181" s="195"/>
      <c r="L181" s="40"/>
      <c r="M181" s="196" t="s">
        <v>1</v>
      </c>
      <c r="N181" s="197" t="s">
        <v>43</v>
      </c>
      <c r="O181" s="72"/>
      <c r="P181" s="198">
        <f>O181*H181</f>
        <v>0</v>
      </c>
      <c r="Q181" s="198">
        <v>0</v>
      </c>
      <c r="R181" s="198">
        <f>Q181*H181</f>
        <v>0</v>
      </c>
      <c r="S181" s="198">
        <v>0</v>
      </c>
      <c r="T181" s="19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0" t="s">
        <v>151</v>
      </c>
      <c r="AT181" s="200" t="s">
        <v>147</v>
      </c>
      <c r="AU181" s="200" t="s">
        <v>88</v>
      </c>
      <c r="AY181" s="18" t="s">
        <v>144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18" t="s">
        <v>86</v>
      </c>
      <c r="BK181" s="201">
        <f>ROUND(I181*H181,2)</f>
        <v>0</v>
      </c>
      <c r="BL181" s="18" t="s">
        <v>151</v>
      </c>
      <c r="BM181" s="200" t="s">
        <v>224</v>
      </c>
    </row>
    <row r="182" spans="1:65" s="14" customFormat="1" ht="11.25">
      <c r="B182" s="218"/>
      <c r="C182" s="219"/>
      <c r="D182" s="204" t="s">
        <v>153</v>
      </c>
      <c r="E182" s="220" t="s">
        <v>1</v>
      </c>
      <c r="F182" s="221" t="s">
        <v>225</v>
      </c>
      <c r="G182" s="219"/>
      <c r="H182" s="220" t="s">
        <v>1</v>
      </c>
      <c r="I182" s="222"/>
      <c r="J182" s="219"/>
      <c r="K182" s="219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153</v>
      </c>
      <c r="AU182" s="227" t="s">
        <v>88</v>
      </c>
      <c r="AV182" s="14" t="s">
        <v>86</v>
      </c>
      <c r="AW182" s="14" t="s">
        <v>34</v>
      </c>
      <c r="AX182" s="14" t="s">
        <v>78</v>
      </c>
      <c r="AY182" s="227" t="s">
        <v>144</v>
      </c>
    </row>
    <row r="183" spans="1:65" s="13" customFormat="1" ht="11.25">
      <c r="B183" s="202"/>
      <c r="C183" s="203"/>
      <c r="D183" s="204" t="s">
        <v>153</v>
      </c>
      <c r="E183" s="205" t="s">
        <v>1</v>
      </c>
      <c r="F183" s="206" t="s">
        <v>226</v>
      </c>
      <c r="G183" s="203"/>
      <c r="H183" s="207">
        <v>7.2</v>
      </c>
      <c r="I183" s="208"/>
      <c r="J183" s="203"/>
      <c r="K183" s="203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153</v>
      </c>
      <c r="AU183" s="213" t="s">
        <v>88</v>
      </c>
      <c r="AV183" s="13" t="s">
        <v>88</v>
      </c>
      <c r="AW183" s="13" t="s">
        <v>34</v>
      </c>
      <c r="AX183" s="13" t="s">
        <v>78</v>
      </c>
      <c r="AY183" s="213" t="s">
        <v>144</v>
      </c>
    </row>
    <row r="184" spans="1:65" s="14" customFormat="1" ht="11.25">
      <c r="B184" s="218"/>
      <c r="C184" s="219"/>
      <c r="D184" s="204" t="s">
        <v>153</v>
      </c>
      <c r="E184" s="220" t="s">
        <v>1</v>
      </c>
      <c r="F184" s="221" t="s">
        <v>227</v>
      </c>
      <c r="G184" s="219"/>
      <c r="H184" s="220" t="s">
        <v>1</v>
      </c>
      <c r="I184" s="222"/>
      <c r="J184" s="219"/>
      <c r="K184" s="219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153</v>
      </c>
      <c r="AU184" s="227" t="s">
        <v>88</v>
      </c>
      <c r="AV184" s="14" t="s">
        <v>86</v>
      </c>
      <c r="AW184" s="14" t="s">
        <v>34</v>
      </c>
      <c r="AX184" s="14" t="s">
        <v>78</v>
      </c>
      <c r="AY184" s="227" t="s">
        <v>144</v>
      </c>
    </row>
    <row r="185" spans="1:65" s="13" customFormat="1" ht="11.25">
      <c r="B185" s="202"/>
      <c r="C185" s="203"/>
      <c r="D185" s="204" t="s">
        <v>153</v>
      </c>
      <c r="E185" s="205" t="s">
        <v>1</v>
      </c>
      <c r="F185" s="206" t="s">
        <v>228</v>
      </c>
      <c r="G185" s="203"/>
      <c r="H185" s="207">
        <v>6</v>
      </c>
      <c r="I185" s="208"/>
      <c r="J185" s="203"/>
      <c r="K185" s="203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153</v>
      </c>
      <c r="AU185" s="213" t="s">
        <v>88</v>
      </c>
      <c r="AV185" s="13" t="s">
        <v>88</v>
      </c>
      <c r="AW185" s="13" t="s">
        <v>34</v>
      </c>
      <c r="AX185" s="13" t="s">
        <v>78</v>
      </c>
      <c r="AY185" s="213" t="s">
        <v>144</v>
      </c>
    </row>
    <row r="186" spans="1:65" s="16" customFormat="1" ht="11.25">
      <c r="B186" s="239"/>
      <c r="C186" s="240"/>
      <c r="D186" s="204" t="s">
        <v>153</v>
      </c>
      <c r="E186" s="241" t="s">
        <v>1</v>
      </c>
      <c r="F186" s="242" t="s">
        <v>184</v>
      </c>
      <c r="G186" s="240"/>
      <c r="H186" s="243">
        <v>13.2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AT186" s="249" t="s">
        <v>153</v>
      </c>
      <c r="AU186" s="249" t="s">
        <v>88</v>
      </c>
      <c r="AV186" s="16" t="s">
        <v>145</v>
      </c>
      <c r="AW186" s="16" t="s">
        <v>34</v>
      </c>
      <c r="AX186" s="16" t="s">
        <v>78</v>
      </c>
      <c r="AY186" s="249" t="s">
        <v>144</v>
      </c>
    </row>
    <row r="187" spans="1:65" s="14" customFormat="1" ht="11.25">
      <c r="B187" s="218"/>
      <c r="C187" s="219"/>
      <c r="D187" s="204" t="s">
        <v>153</v>
      </c>
      <c r="E187" s="220" t="s">
        <v>1</v>
      </c>
      <c r="F187" s="221" t="s">
        <v>229</v>
      </c>
      <c r="G187" s="219"/>
      <c r="H187" s="220" t="s">
        <v>1</v>
      </c>
      <c r="I187" s="222"/>
      <c r="J187" s="219"/>
      <c r="K187" s="219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153</v>
      </c>
      <c r="AU187" s="227" t="s">
        <v>88</v>
      </c>
      <c r="AV187" s="14" t="s">
        <v>86</v>
      </c>
      <c r="AW187" s="14" t="s">
        <v>34</v>
      </c>
      <c r="AX187" s="14" t="s">
        <v>78</v>
      </c>
      <c r="AY187" s="227" t="s">
        <v>144</v>
      </c>
    </row>
    <row r="188" spans="1:65" s="13" customFormat="1" ht="11.25">
      <c r="B188" s="202"/>
      <c r="C188" s="203"/>
      <c r="D188" s="204" t="s">
        <v>153</v>
      </c>
      <c r="E188" s="205" t="s">
        <v>1</v>
      </c>
      <c r="F188" s="206" t="s">
        <v>230</v>
      </c>
      <c r="G188" s="203"/>
      <c r="H188" s="207">
        <v>29.4</v>
      </c>
      <c r="I188" s="208"/>
      <c r="J188" s="203"/>
      <c r="K188" s="203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153</v>
      </c>
      <c r="AU188" s="213" t="s">
        <v>88</v>
      </c>
      <c r="AV188" s="13" t="s">
        <v>88</v>
      </c>
      <c r="AW188" s="13" t="s">
        <v>34</v>
      </c>
      <c r="AX188" s="13" t="s">
        <v>78</v>
      </c>
      <c r="AY188" s="213" t="s">
        <v>144</v>
      </c>
    </row>
    <row r="189" spans="1:65" s="16" customFormat="1" ht="11.25">
      <c r="B189" s="239"/>
      <c r="C189" s="240"/>
      <c r="D189" s="204" t="s">
        <v>153</v>
      </c>
      <c r="E189" s="241" t="s">
        <v>1</v>
      </c>
      <c r="F189" s="242" t="s">
        <v>184</v>
      </c>
      <c r="G189" s="240"/>
      <c r="H189" s="243">
        <v>29.4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AT189" s="249" t="s">
        <v>153</v>
      </c>
      <c r="AU189" s="249" t="s">
        <v>88</v>
      </c>
      <c r="AV189" s="16" t="s">
        <v>145</v>
      </c>
      <c r="AW189" s="16" t="s">
        <v>34</v>
      </c>
      <c r="AX189" s="16" t="s">
        <v>78</v>
      </c>
      <c r="AY189" s="249" t="s">
        <v>144</v>
      </c>
    </row>
    <row r="190" spans="1:65" s="15" customFormat="1" ht="11.25">
      <c r="B190" s="228"/>
      <c r="C190" s="229"/>
      <c r="D190" s="204" t="s">
        <v>153</v>
      </c>
      <c r="E190" s="230" t="s">
        <v>1</v>
      </c>
      <c r="F190" s="231" t="s">
        <v>164</v>
      </c>
      <c r="G190" s="229"/>
      <c r="H190" s="232">
        <v>42.599999999999994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153</v>
      </c>
      <c r="AU190" s="238" t="s">
        <v>88</v>
      </c>
      <c r="AV190" s="15" t="s">
        <v>151</v>
      </c>
      <c r="AW190" s="15" t="s">
        <v>34</v>
      </c>
      <c r="AX190" s="15" t="s">
        <v>86</v>
      </c>
      <c r="AY190" s="238" t="s">
        <v>144</v>
      </c>
    </row>
    <row r="191" spans="1:65" s="2" customFormat="1" ht="37.9" customHeight="1">
      <c r="A191" s="35"/>
      <c r="B191" s="36"/>
      <c r="C191" s="188" t="s">
        <v>231</v>
      </c>
      <c r="D191" s="188" t="s">
        <v>147</v>
      </c>
      <c r="E191" s="189" t="s">
        <v>232</v>
      </c>
      <c r="F191" s="190" t="s">
        <v>233</v>
      </c>
      <c r="G191" s="191" t="s">
        <v>157</v>
      </c>
      <c r="H191" s="192">
        <v>8</v>
      </c>
      <c r="I191" s="193"/>
      <c r="J191" s="194">
        <f>ROUND(I191*H191,2)</f>
        <v>0</v>
      </c>
      <c r="K191" s="195"/>
      <c r="L191" s="40"/>
      <c r="M191" s="196" t="s">
        <v>1</v>
      </c>
      <c r="N191" s="197" t="s">
        <v>43</v>
      </c>
      <c r="O191" s="72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0" t="s">
        <v>151</v>
      </c>
      <c r="AT191" s="200" t="s">
        <v>147</v>
      </c>
      <c r="AU191" s="200" t="s">
        <v>88</v>
      </c>
      <c r="AY191" s="18" t="s">
        <v>144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8" t="s">
        <v>86</v>
      </c>
      <c r="BK191" s="201">
        <f>ROUND(I191*H191,2)</f>
        <v>0</v>
      </c>
      <c r="BL191" s="18" t="s">
        <v>151</v>
      </c>
      <c r="BM191" s="200" t="s">
        <v>234</v>
      </c>
    </row>
    <row r="192" spans="1:65" s="13" customFormat="1" ht="11.25">
      <c r="B192" s="202"/>
      <c r="C192" s="203"/>
      <c r="D192" s="204" t="s">
        <v>153</v>
      </c>
      <c r="E192" s="205" t="s">
        <v>1</v>
      </c>
      <c r="F192" s="206" t="s">
        <v>235</v>
      </c>
      <c r="G192" s="203"/>
      <c r="H192" s="207">
        <v>4</v>
      </c>
      <c r="I192" s="208"/>
      <c r="J192" s="203"/>
      <c r="K192" s="203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153</v>
      </c>
      <c r="AU192" s="213" t="s">
        <v>88</v>
      </c>
      <c r="AV192" s="13" t="s">
        <v>88</v>
      </c>
      <c r="AW192" s="13" t="s">
        <v>34</v>
      </c>
      <c r="AX192" s="13" t="s">
        <v>78</v>
      </c>
      <c r="AY192" s="213" t="s">
        <v>144</v>
      </c>
    </row>
    <row r="193" spans="1:65" s="13" customFormat="1" ht="11.25">
      <c r="B193" s="202"/>
      <c r="C193" s="203"/>
      <c r="D193" s="204" t="s">
        <v>153</v>
      </c>
      <c r="E193" s="205" t="s">
        <v>1</v>
      </c>
      <c r="F193" s="206" t="s">
        <v>236</v>
      </c>
      <c r="G193" s="203"/>
      <c r="H193" s="207">
        <v>4</v>
      </c>
      <c r="I193" s="208"/>
      <c r="J193" s="203"/>
      <c r="K193" s="203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153</v>
      </c>
      <c r="AU193" s="213" t="s">
        <v>88</v>
      </c>
      <c r="AV193" s="13" t="s">
        <v>88</v>
      </c>
      <c r="AW193" s="13" t="s">
        <v>34</v>
      </c>
      <c r="AX193" s="13" t="s">
        <v>78</v>
      </c>
      <c r="AY193" s="213" t="s">
        <v>144</v>
      </c>
    </row>
    <row r="194" spans="1:65" s="15" customFormat="1" ht="11.25">
      <c r="B194" s="228"/>
      <c r="C194" s="229"/>
      <c r="D194" s="204" t="s">
        <v>153</v>
      </c>
      <c r="E194" s="230" t="s">
        <v>1</v>
      </c>
      <c r="F194" s="231" t="s">
        <v>164</v>
      </c>
      <c r="G194" s="229"/>
      <c r="H194" s="232">
        <v>8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AT194" s="238" t="s">
        <v>153</v>
      </c>
      <c r="AU194" s="238" t="s">
        <v>88</v>
      </c>
      <c r="AV194" s="15" t="s">
        <v>151</v>
      </c>
      <c r="AW194" s="15" t="s">
        <v>34</v>
      </c>
      <c r="AX194" s="15" t="s">
        <v>86</v>
      </c>
      <c r="AY194" s="238" t="s">
        <v>144</v>
      </c>
    </row>
    <row r="195" spans="1:65" s="2" customFormat="1" ht="37.9" customHeight="1">
      <c r="A195" s="35"/>
      <c r="B195" s="36"/>
      <c r="C195" s="188" t="s">
        <v>8</v>
      </c>
      <c r="D195" s="188" t="s">
        <v>147</v>
      </c>
      <c r="E195" s="189" t="s">
        <v>237</v>
      </c>
      <c r="F195" s="190" t="s">
        <v>238</v>
      </c>
      <c r="G195" s="191" t="s">
        <v>217</v>
      </c>
      <c r="H195" s="192">
        <v>51.1</v>
      </c>
      <c r="I195" s="193"/>
      <c r="J195" s="194">
        <f>ROUND(I195*H195,2)</f>
        <v>0</v>
      </c>
      <c r="K195" s="195"/>
      <c r="L195" s="40"/>
      <c r="M195" s="196" t="s">
        <v>1</v>
      </c>
      <c r="N195" s="197" t="s">
        <v>43</v>
      </c>
      <c r="O195" s="72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0" t="s">
        <v>151</v>
      </c>
      <c r="AT195" s="200" t="s">
        <v>147</v>
      </c>
      <c r="AU195" s="200" t="s">
        <v>88</v>
      </c>
      <c r="AY195" s="18" t="s">
        <v>144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8" t="s">
        <v>86</v>
      </c>
      <c r="BK195" s="201">
        <f>ROUND(I195*H195,2)</f>
        <v>0</v>
      </c>
      <c r="BL195" s="18" t="s">
        <v>151</v>
      </c>
      <c r="BM195" s="200" t="s">
        <v>239</v>
      </c>
    </row>
    <row r="196" spans="1:65" s="13" customFormat="1" ht="11.25">
      <c r="B196" s="202"/>
      <c r="C196" s="203"/>
      <c r="D196" s="204" t="s">
        <v>153</v>
      </c>
      <c r="E196" s="205" t="s">
        <v>1</v>
      </c>
      <c r="F196" s="206" t="s">
        <v>240</v>
      </c>
      <c r="G196" s="203"/>
      <c r="H196" s="207">
        <v>51.1</v>
      </c>
      <c r="I196" s="208"/>
      <c r="J196" s="203"/>
      <c r="K196" s="203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153</v>
      </c>
      <c r="AU196" s="213" t="s">
        <v>88</v>
      </c>
      <c r="AV196" s="13" t="s">
        <v>88</v>
      </c>
      <c r="AW196" s="13" t="s">
        <v>34</v>
      </c>
      <c r="AX196" s="13" t="s">
        <v>86</v>
      </c>
      <c r="AY196" s="213" t="s">
        <v>144</v>
      </c>
    </row>
    <row r="197" spans="1:65" s="2" customFormat="1" ht="24.2" customHeight="1">
      <c r="A197" s="35"/>
      <c r="B197" s="36"/>
      <c r="C197" s="188" t="s">
        <v>14</v>
      </c>
      <c r="D197" s="188" t="s">
        <v>147</v>
      </c>
      <c r="E197" s="189" t="s">
        <v>241</v>
      </c>
      <c r="F197" s="190" t="s">
        <v>242</v>
      </c>
      <c r="G197" s="191" t="s">
        <v>174</v>
      </c>
      <c r="H197" s="192">
        <v>60.41</v>
      </c>
      <c r="I197" s="193"/>
      <c r="J197" s="194">
        <f>ROUND(I197*H197,2)</f>
        <v>0</v>
      </c>
      <c r="K197" s="195"/>
      <c r="L197" s="40"/>
      <c r="M197" s="196" t="s">
        <v>1</v>
      </c>
      <c r="N197" s="197" t="s">
        <v>43</v>
      </c>
      <c r="O197" s="72"/>
      <c r="P197" s="198">
        <f>O197*H197</f>
        <v>0</v>
      </c>
      <c r="Q197" s="198">
        <v>0</v>
      </c>
      <c r="R197" s="198">
        <f>Q197*H197</f>
        <v>0</v>
      </c>
      <c r="S197" s="198">
        <v>0</v>
      </c>
      <c r="T197" s="19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0" t="s">
        <v>151</v>
      </c>
      <c r="AT197" s="200" t="s">
        <v>147</v>
      </c>
      <c r="AU197" s="200" t="s">
        <v>88</v>
      </c>
      <c r="AY197" s="18" t="s">
        <v>144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8" t="s">
        <v>86</v>
      </c>
      <c r="BK197" s="201">
        <f>ROUND(I197*H197,2)</f>
        <v>0</v>
      </c>
      <c r="BL197" s="18" t="s">
        <v>151</v>
      </c>
      <c r="BM197" s="200" t="s">
        <v>243</v>
      </c>
    </row>
    <row r="198" spans="1:65" s="14" customFormat="1" ht="11.25">
      <c r="B198" s="218"/>
      <c r="C198" s="219"/>
      <c r="D198" s="204" t="s">
        <v>153</v>
      </c>
      <c r="E198" s="220" t="s">
        <v>1</v>
      </c>
      <c r="F198" s="221" t="s">
        <v>176</v>
      </c>
      <c r="G198" s="219"/>
      <c r="H198" s="220" t="s">
        <v>1</v>
      </c>
      <c r="I198" s="222"/>
      <c r="J198" s="219"/>
      <c r="K198" s="219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153</v>
      </c>
      <c r="AU198" s="227" t="s">
        <v>88</v>
      </c>
      <c r="AV198" s="14" t="s">
        <v>86</v>
      </c>
      <c r="AW198" s="14" t="s">
        <v>34</v>
      </c>
      <c r="AX198" s="14" t="s">
        <v>78</v>
      </c>
      <c r="AY198" s="227" t="s">
        <v>144</v>
      </c>
    </row>
    <row r="199" spans="1:65" s="13" customFormat="1" ht="11.25">
      <c r="B199" s="202"/>
      <c r="C199" s="203"/>
      <c r="D199" s="204" t="s">
        <v>153</v>
      </c>
      <c r="E199" s="205" t="s">
        <v>1</v>
      </c>
      <c r="F199" s="206" t="s">
        <v>244</v>
      </c>
      <c r="G199" s="203"/>
      <c r="H199" s="207">
        <v>12.65</v>
      </c>
      <c r="I199" s="208"/>
      <c r="J199" s="203"/>
      <c r="K199" s="203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153</v>
      </c>
      <c r="AU199" s="213" t="s">
        <v>88</v>
      </c>
      <c r="AV199" s="13" t="s">
        <v>88</v>
      </c>
      <c r="AW199" s="13" t="s">
        <v>34</v>
      </c>
      <c r="AX199" s="13" t="s">
        <v>78</v>
      </c>
      <c r="AY199" s="213" t="s">
        <v>144</v>
      </c>
    </row>
    <row r="200" spans="1:65" s="13" customFormat="1" ht="11.25">
      <c r="B200" s="202"/>
      <c r="C200" s="203"/>
      <c r="D200" s="204" t="s">
        <v>153</v>
      </c>
      <c r="E200" s="205" t="s">
        <v>1</v>
      </c>
      <c r="F200" s="206" t="s">
        <v>245</v>
      </c>
      <c r="G200" s="203"/>
      <c r="H200" s="207">
        <v>29.04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153</v>
      </c>
      <c r="AU200" s="213" t="s">
        <v>88</v>
      </c>
      <c r="AV200" s="13" t="s">
        <v>88</v>
      </c>
      <c r="AW200" s="13" t="s">
        <v>34</v>
      </c>
      <c r="AX200" s="13" t="s">
        <v>78</v>
      </c>
      <c r="AY200" s="213" t="s">
        <v>144</v>
      </c>
    </row>
    <row r="201" spans="1:65" s="14" customFormat="1" ht="11.25">
      <c r="B201" s="218"/>
      <c r="C201" s="219"/>
      <c r="D201" s="204" t="s">
        <v>153</v>
      </c>
      <c r="E201" s="220" t="s">
        <v>1</v>
      </c>
      <c r="F201" s="221" t="s">
        <v>185</v>
      </c>
      <c r="G201" s="219"/>
      <c r="H201" s="220" t="s">
        <v>1</v>
      </c>
      <c r="I201" s="222"/>
      <c r="J201" s="219"/>
      <c r="K201" s="219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153</v>
      </c>
      <c r="AU201" s="227" t="s">
        <v>88</v>
      </c>
      <c r="AV201" s="14" t="s">
        <v>86</v>
      </c>
      <c r="AW201" s="14" t="s">
        <v>34</v>
      </c>
      <c r="AX201" s="14" t="s">
        <v>78</v>
      </c>
      <c r="AY201" s="227" t="s">
        <v>144</v>
      </c>
    </row>
    <row r="202" spans="1:65" s="13" customFormat="1" ht="11.25">
      <c r="B202" s="202"/>
      <c r="C202" s="203"/>
      <c r="D202" s="204" t="s">
        <v>153</v>
      </c>
      <c r="E202" s="205" t="s">
        <v>1</v>
      </c>
      <c r="F202" s="206" t="s">
        <v>246</v>
      </c>
      <c r="G202" s="203"/>
      <c r="H202" s="207">
        <v>13.44</v>
      </c>
      <c r="I202" s="208"/>
      <c r="J202" s="203"/>
      <c r="K202" s="203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153</v>
      </c>
      <c r="AU202" s="213" t="s">
        <v>88</v>
      </c>
      <c r="AV202" s="13" t="s">
        <v>88</v>
      </c>
      <c r="AW202" s="13" t="s">
        <v>34</v>
      </c>
      <c r="AX202" s="13" t="s">
        <v>78</v>
      </c>
      <c r="AY202" s="213" t="s">
        <v>144</v>
      </c>
    </row>
    <row r="203" spans="1:65" s="13" customFormat="1" ht="11.25">
      <c r="B203" s="202"/>
      <c r="C203" s="203"/>
      <c r="D203" s="204" t="s">
        <v>153</v>
      </c>
      <c r="E203" s="205" t="s">
        <v>1</v>
      </c>
      <c r="F203" s="206" t="s">
        <v>247</v>
      </c>
      <c r="G203" s="203"/>
      <c r="H203" s="207">
        <v>5.28</v>
      </c>
      <c r="I203" s="208"/>
      <c r="J203" s="203"/>
      <c r="K203" s="203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153</v>
      </c>
      <c r="AU203" s="213" t="s">
        <v>88</v>
      </c>
      <c r="AV203" s="13" t="s">
        <v>88</v>
      </c>
      <c r="AW203" s="13" t="s">
        <v>34</v>
      </c>
      <c r="AX203" s="13" t="s">
        <v>78</v>
      </c>
      <c r="AY203" s="213" t="s">
        <v>144</v>
      </c>
    </row>
    <row r="204" spans="1:65" s="15" customFormat="1" ht="11.25">
      <c r="B204" s="228"/>
      <c r="C204" s="229"/>
      <c r="D204" s="204" t="s">
        <v>153</v>
      </c>
      <c r="E204" s="230" t="s">
        <v>1</v>
      </c>
      <c r="F204" s="231" t="s">
        <v>164</v>
      </c>
      <c r="G204" s="229"/>
      <c r="H204" s="232">
        <v>60.41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AT204" s="238" t="s">
        <v>153</v>
      </c>
      <c r="AU204" s="238" t="s">
        <v>88</v>
      </c>
      <c r="AV204" s="15" t="s">
        <v>151</v>
      </c>
      <c r="AW204" s="15" t="s">
        <v>34</v>
      </c>
      <c r="AX204" s="15" t="s">
        <v>86</v>
      </c>
      <c r="AY204" s="238" t="s">
        <v>144</v>
      </c>
    </row>
    <row r="205" spans="1:65" s="2" customFormat="1" ht="14.45" customHeight="1">
      <c r="A205" s="35"/>
      <c r="B205" s="36"/>
      <c r="C205" s="188" t="s">
        <v>248</v>
      </c>
      <c r="D205" s="188" t="s">
        <v>147</v>
      </c>
      <c r="E205" s="189" t="s">
        <v>249</v>
      </c>
      <c r="F205" s="190" t="s">
        <v>250</v>
      </c>
      <c r="G205" s="191" t="s">
        <v>174</v>
      </c>
      <c r="H205" s="192">
        <v>528.63</v>
      </c>
      <c r="I205" s="193"/>
      <c r="J205" s="194">
        <f>ROUND(I205*H205,2)</f>
        <v>0</v>
      </c>
      <c r="K205" s="195"/>
      <c r="L205" s="40"/>
      <c r="M205" s="196" t="s">
        <v>1</v>
      </c>
      <c r="N205" s="197" t="s">
        <v>43</v>
      </c>
      <c r="O205" s="72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0" t="s">
        <v>151</v>
      </c>
      <c r="AT205" s="200" t="s">
        <v>147</v>
      </c>
      <c r="AU205" s="200" t="s">
        <v>88</v>
      </c>
      <c r="AY205" s="18" t="s">
        <v>144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8" t="s">
        <v>86</v>
      </c>
      <c r="BK205" s="201">
        <f>ROUND(I205*H205,2)</f>
        <v>0</v>
      </c>
      <c r="BL205" s="18" t="s">
        <v>151</v>
      </c>
      <c r="BM205" s="200" t="s">
        <v>251</v>
      </c>
    </row>
    <row r="206" spans="1:65" s="14" customFormat="1" ht="11.25">
      <c r="B206" s="218"/>
      <c r="C206" s="219"/>
      <c r="D206" s="204" t="s">
        <v>153</v>
      </c>
      <c r="E206" s="220" t="s">
        <v>1</v>
      </c>
      <c r="F206" s="221" t="s">
        <v>161</v>
      </c>
      <c r="G206" s="219"/>
      <c r="H206" s="220" t="s">
        <v>1</v>
      </c>
      <c r="I206" s="222"/>
      <c r="J206" s="219"/>
      <c r="K206" s="219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153</v>
      </c>
      <c r="AU206" s="227" t="s">
        <v>88</v>
      </c>
      <c r="AV206" s="14" t="s">
        <v>86</v>
      </c>
      <c r="AW206" s="14" t="s">
        <v>34</v>
      </c>
      <c r="AX206" s="14" t="s">
        <v>78</v>
      </c>
      <c r="AY206" s="227" t="s">
        <v>144</v>
      </c>
    </row>
    <row r="207" spans="1:65" s="13" customFormat="1" ht="11.25">
      <c r="B207" s="202"/>
      <c r="C207" s="203"/>
      <c r="D207" s="204" t="s">
        <v>153</v>
      </c>
      <c r="E207" s="205" t="s">
        <v>1</v>
      </c>
      <c r="F207" s="206" t="s">
        <v>252</v>
      </c>
      <c r="G207" s="203"/>
      <c r="H207" s="207">
        <v>146.16</v>
      </c>
      <c r="I207" s="208"/>
      <c r="J207" s="203"/>
      <c r="K207" s="203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153</v>
      </c>
      <c r="AU207" s="213" t="s">
        <v>88</v>
      </c>
      <c r="AV207" s="13" t="s">
        <v>88</v>
      </c>
      <c r="AW207" s="13" t="s">
        <v>34</v>
      </c>
      <c r="AX207" s="13" t="s">
        <v>78</v>
      </c>
      <c r="AY207" s="213" t="s">
        <v>144</v>
      </c>
    </row>
    <row r="208" spans="1:65" s="13" customFormat="1" ht="11.25">
      <c r="B208" s="202"/>
      <c r="C208" s="203"/>
      <c r="D208" s="204" t="s">
        <v>153</v>
      </c>
      <c r="E208" s="205" t="s">
        <v>1</v>
      </c>
      <c r="F208" s="206" t="s">
        <v>253</v>
      </c>
      <c r="G208" s="203"/>
      <c r="H208" s="207">
        <v>10.8</v>
      </c>
      <c r="I208" s="208"/>
      <c r="J208" s="203"/>
      <c r="K208" s="203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153</v>
      </c>
      <c r="AU208" s="213" t="s">
        <v>88</v>
      </c>
      <c r="AV208" s="13" t="s">
        <v>88</v>
      </c>
      <c r="AW208" s="13" t="s">
        <v>34</v>
      </c>
      <c r="AX208" s="13" t="s">
        <v>78</v>
      </c>
      <c r="AY208" s="213" t="s">
        <v>144</v>
      </c>
    </row>
    <row r="209" spans="1:65" s="14" customFormat="1" ht="11.25">
      <c r="B209" s="218"/>
      <c r="C209" s="219"/>
      <c r="D209" s="204" t="s">
        <v>153</v>
      </c>
      <c r="E209" s="220" t="s">
        <v>1</v>
      </c>
      <c r="F209" s="221" t="s">
        <v>254</v>
      </c>
      <c r="G209" s="219"/>
      <c r="H209" s="220" t="s">
        <v>1</v>
      </c>
      <c r="I209" s="222"/>
      <c r="J209" s="219"/>
      <c r="K209" s="219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153</v>
      </c>
      <c r="AU209" s="227" t="s">
        <v>88</v>
      </c>
      <c r="AV209" s="14" t="s">
        <v>86</v>
      </c>
      <c r="AW209" s="14" t="s">
        <v>34</v>
      </c>
      <c r="AX209" s="14" t="s">
        <v>78</v>
      </c>
      <c r="AY209" s="227" t="s">
        <v>144</v>
      </c>
    </row>
    <row r="210" spans="1:65" s="13" customFormat="1" ht="11.25">
      <c r="B210" s="202"/>
      <c r="C210" s="203"/>
      <c r="D210" s="204" t="s">
        <v>153</v>
      </c>
      <c r="E210" s="205" t="s">
        <v>1</v>
      </c>
      <c r="F210" s="206" t="s">
        <v>252</v>
      </c>
      <c r="G210" s="203"/>
      <c r="H210" s="207">
        <v>146.16</v>
      </c>
      <c r="I210" s="208"/>
      <c r="J210" s="203"/>
      <c r="K210" s="203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153</v>
      </c>
      <c r="AU210" s="213" t="s">
        <v>88</v>
      </c>
      <c r="AV210" s="13" t="s">
        <v>88</v>
      </c>
      <c r="AW210" s="13" t="s">
        <v>34</v>
      </c>
      <c r="AX210" s="13" t="s">
        <v>78</v>
      </c>
      <c r="AY210" s="213" t="s">
        <v>144</v>
      </c>
    </row>
    <row r="211" spans="1:65" s="13" customFormat="1" ht="11.25">
      <c r="B211" s="202"/>
      <c r="C211" s="203"/>
      <c r="D211" s="204" t="s">
        <v>153</v>
      </c>
      <c r="E211" s="205" t="s">
        <v>1</v>
      </c>
      <c r="F211" s="206" t="s">
        <v>255</v>
      </c>
      <c r="G211" s="203"/>
      <c r="H211" s="207">
        <v>13.35</v>
      </c>
      <c r="I211" s="208"/>
      <c r="J211" s="203"/>
      <c r="K211" s="203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153</v>
      </c>
      <c r="AU211" s="213" t="s">
        <v>88</v>
      </c>
      <c r="AV211" s="13" t="s">
        <v>88</v>
      </c>
      <c r="AW211" s="13" t="s">
        <v>34</v>
      </c>
      <c r="AX211" s="13" t="s">
        <v>78</v>
      </c>
      <c r="AY211" s="213" t="s">
        <v>144</v>
      </c>
    </row>
    <row r="212" spans="1:65" s="14" customFormat="1" ht="11.25">
      <c r="B212" s="218"/>
      <c r="C212" s="219"/>
      <c r="D212" s="204" t="s">
        <v>153</v>
      </c>
      <c r="E212" s="220" t="s">
        <v>1</v>
      </c>
      <c r="F212" s="221" t="s">
        <v>256</v>
      </c>
      <c r="G212" s="219"/>
      <c r="H212" s="220" t="s">
        <v>1</v>
      </c>
      <c r="I212" s="222"/>
      <c r="J212" s="219"/>
      <c r="K212" s="219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153</v>
      </c>
      <c r="AU212" s="227" t="s">
        <v>88</v>
      </c>
      <c r="AV212" s="14" t="s">
        <v>86</v>
      </c>
      <c r="AW212" s="14" t="s">
        <v>34</v>
      </c>
      <c r="AX212" s="14" t="s">
        <v>78</v>
      </c>
      <c r="AY212" s="227" t="s">
        <v>144</v>
      </c>
    </row>
    <row r="213" spans="1:65" s="13" customFormat="1" ht="11.25">
      <c r="B213" s="202"/>
      <c r="C213" s="203"/>
      <c r="D213" s="204" t="s">
        <v>153</v>
      </c>
      <c r="E213" s="205" t="s">
        <v>1</v>
      </c>
      <c r="F213" s="206" t="s">
        <v>257</v>
      </c>
      <c r="G213" s="203"/>
      <c r="H213" s="207">
        <v>180.96</v>
      </c>
      <c r="I213" s="208"/>
      <c r="J213" s="203"/>
      <c r="K213" s="203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153</v>
      </c>
      <c r="AU213" s="213" t="s">
        <v>88</v>
      </c>
      <c r="AV213" s="13" t="s">
        <v>88</v>
      </c>
      <c r="AW213" s="13" t="s">
        <v>34</v>
      </c>
      <c r="AX213" s="13" t="s">
        <v>78</v>
      </c>
      <c r="AY213" s="213" t="s">
        <v>144</v>
      </c>
    </row>
    <row r="214" spans="1:65" s="13" customFormat="1" ht="11.25">
      <c r="B214" s="202"/>
      <c r="C214" s="203"/>
      <c r="D214" s="204" t="s">
        <v>153</v>
      </c>
      <c r="E214" s="205" t="s">
        <v>1</v>
      </c>
      <c r="F214" s="206" t="s">
        <v>258</v>
      </c>
      <c r="G214" s="203"/>
      <c r="H214" s="207">
        <v>31.2</v>
      </c>
      <c r="I214" s="208"/>
      <c r="J214" s="203"/>
      <c r="K214" s="203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153</v>
      </c>
      <c r="AU214" s="213" t="s">
        <v>88</v>
      </c>
      <c r="AV214" s="13" t="s">
        <v>88</v>
      </c>
      <c r="AW214" s="13" t="s">
        <v>34</v>
      </c>
      <c r="AX214" s="13" t="s">
        <v>78</v>
      </c>
      <c r="AY214" s="213" t="s">
        <v>144</v>
      </c>
    </row>
    <row r="215" spans="1:65" s="15" customFormat="1" ht="11.25">
      <c r="B215" s="228"/>
      <c r="C215" s="229"/>
      <c r="D215" s="204" t="s">
        <v>153</v>
      </c>
      <c r="E215" s="230" t="s">
        <v>1</v>
      </c>
      <c r="F215" s="231" t="s">
        <v>164</v>
      </c>
      <c r="G215" s="229"/>
      <c r="H215" s="232">
        <v>528.63000000000011</v>
      </c>
      <c r="I215" s="233"/>
      <c r="J215" s="229"/>
      <c r="K215" s="229"/>
      <c r="L215" s="234"/>
      <c r="M215" s="235"/>
      <c r="N215" s="236"/>
      <c r="O215" s="236"/>
      <c r="P215" s="236"/>
      <c r="Q215" s="236"/>
      <c r="R215" s="236"/>
      <c r="S215" s="236"/>
      <c r="T215" s="237"/>
      <c r="AT215" s="238" t="s">
        <v>153</v>
      </c>
      <c r="AU215" s="238" t="s">
        <v>88</v>
      </c>
      <c r="AV215" s="15" t="s">
        <v>151</v>
      </c>
      <c r="AW215" s="15" t="s">
        <v>34</v>
      </c>
      <c r="AX215" s="15" t="s">
        <v>86</v>
      </c>
      <c r="AY215" s="238" t="s">
        <v>144</v>
      </c>
    </row>
    <row r="216" spans="1:65" s="2" customFormat="1" ht="24.2" customHeight="1">
      <c r="A216" s="35"/>
      <c r="B216" s="36"/>
      <c r="C216" s="188" t="s">
        <v>259</v>
      </c>
      <c r="D216" s="188" t="s">
        <v>147</v>
      </c>
      <c r="E216" s="189" t="s">
        <v>260</v>
      </c>
      <c r="F216" s="190" t="s">
        <v>261</v>
      </c>
      <c r="G216" s="191" t="s">
        <v>174</v>
      </c>
      <c r="H216" s="192">
        <v>528.63</v>
      </c>
      <c r="I216" s="193"/>
      <c r="J216" s="194">
        <f>ROUND(I216*H216,2)</f>
        <v>0</v>
      </c>
      <c r="K216" s="195"/>
      <c r="L216" s="40"/>
      <c r="M216" s="196" t="s">
        <v>1</v>
      </c>
      <c r="N216" s="197" t="s">
        <v>43</v>
      </c>
      <c r="O216" s="72"/>
      <c r="P216" s="198">
        <f>O216*H216</f>
        <v>0</v>
      </c>
      <c r="Q216" s="198">
        <v>0</v>
      </c>
      <c r="R216" s="198">
        <f>Q216*H216</f>
        <v>0</v>
      </c>
      <c r="S216" s="198">
        <v>0</v>
      </c>
      <c r="T216" s="19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0" t="s">
        <v>151</v>
      </c>
      <c r="AT216" s="200" t="s">
        <v>147</v>
      </c>
      <c r="AU216" s="200" t="s">
        <v>88</v>
      </c>
      <c r="AY216" s="18" t="s">
        <v>144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18" t="s">
        <v>86</v>
      </c>
      <c r="BK216" s="201">
        <f>ROUND(I216*H216,2)</f>
        <v>0</v>
      </c>
      <c r="BL216" s="18" t="s">
        <v>151</v>
      </c>
      <c r="BM216" s="200" t="s">
        <v>262</v>
      </c>
    </row>
    <row r="217" spans="1:65" s="2" customFormat="1" ht="48.75">
      <c r="A217" s="35"/>
      <c r="B217" s="36"/>
      <c r="C217" s="37"/>
      <c r="D217" s="204" t="s">
        <v>159</v>
      </c>
      <c r="E217" s="37"/>
      <c r="F217" s="214" t="s">
        <v>263</v>
      </c>
      <c r="G217" s="37"/>
      <c r="H217" s="37"/>
      <c r="I217" s="215"/>
      <c r="J217" s="37"/>
      <c r="K217" s="37"/>
      <c r="L217" s="40"/>
      <c r="M217" s="216"/>
      <c r="N217" s="217"/>
      <c r="O217" s="72"/>
      <c r="P217" s="72"/>
      <c r="Q217" s="72"/>
      <c r="R217" s="72"/>
      <c r="S217" s="72"/>
      <c r="T217" s="73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159</v>
      </c>
      <c r="AU217" s="18" t="s">
        <v>88</v>
      </c>
    </row>
    <row r="218" spans="1:65" s="12" customFormat="1" ht="22.9" customHeight="1">
      <c r="B218" s="172"/>
      <c r="C218" s="173"/>
      <c r="D218" s="174" t="s">
        <v>77</v>
      </c>
      <c r="E218" s="186" t="s">
        <v>196</v>
      </c>
      <c r="F218" s="186" t="s">
        <v>264</v>
      </c>
      <c r="G218" s="173"/>
      <c r="H218" s="173"/>
      <c r="I218" s="176"/>
      <c r="J218" s="187">
        <f>BK218</f>
        <v>0</v>
      </c>
      <c r="K218" s="173"/>
      <c r="L218" s="178"/>
      <c r="M218" s="179"/>
      <c r="N218" s="180"/>
      <c r="O218" s="180"/>
      <c r="P218" s="181">
        <f>SUM(P219:P221)</f>
        <v>0</v>
      </c>
      <c r="Q218" s="180"/>
      <c r="R218" s="181">
        <f>SUM(R219:R221)</f>
        <v>7.4999999999999997E-3</v>
      </c>
      <c r="S218" s="180"/>
      <c r="T218" s="182">
        <f>SUM(T219:T221)</f>
        <v>0</v>
      </c>
      <c r="AR218" s="183" t="s">
        <v>86</v>
      </c>
      <c r="AT218" s="184" t="s">
        <v>77</v>
      </c>
      <c r="AU218" s="184" t="s">
        <v>86</v>
      </c>
      <c r="AY218" s="183" t="s">
        <v>144</v>
      </c>
      <c r="BK218" s="185">
        <f>SUM(BK219:BK221)</f>
        <v>0</v>
      </c>
    </row>
    <row r="219" spans="1:65" s="2" customFormat="1" ht="14.45" customHeight="1">
      <c r="A219" s="35"/>
      <c r="B219" s="36"/>
      <c r="C219" s="188" t="s">
        <v>265</v>
      </c>
      <c r="D219" s="188" t="s">
        <v>147</v>
      </c>
      <c r="E219" s="189" t="s">
        <v>266</v>
      </c>
      <c r="F219" s="190" t="s">
        <v>267</v>
      </c>
      <c r="G219" s="191" t="s">
        <v>157</v>
      </c>
      <c r="H219" s="192">
        <v>5</v>
      </c>
      <c r="I219" s="193"/>
      <c r="J219" s="194">
        <f>ROUND(I219*H219,2)</f>
        <v>0</v>
      </c>
      <c r="K219" s="195"/>
      <c r="L219" s="40"/>
      <c r="M219" s="196" t="s">
        <v>1</v>
      </c>
      <c r="N219" s="197" t="s">
        <v>43</v>
      </c>
      <c r="O219" s="72"/>
      <c r="P219" s="198">
        <f>O219*H219</f>
        <v>0</v>
      </c>
      <c r="Q219" s="198">
        <v>0</v>
      </c>
      <c r="R219" s="198">
        <f>Q219*H219</f>
        <v>0</v>
      </c>
      <c r="S219" s="198">
        <v>0</v>
      </c>
      <c r="T219" s="19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0" t="s">
        <v>151</v>
      </c>
      <c r="AT219" s="200" t="s">
        <v>147</v>
      </c>
      <c r="AU219" s="200" t="s">
        <v>88</v>
      </c>
      <c r="AY219" s="18" t="s">
        <v>144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18" t="s">
        <v>86</v>
      </c>
      <c r="BK219" s="201">
        <f>ROUND(I219*H219,2)</f>
        <v>0</v>
      </c>
      <c r="BL219" s="18" t="s">
        <v>151</v>
      </c>
      <c r="BM219" s="200" t="s">
        <v>268</v>
      </c>
    </row>
    <row r="220" spans="1:65" s="2" customFormat="1" ht="14.45" customHeight="1">
      <c r="A220" s="35"/>
      <c r="B220" s="36"/>
      <c r="C220" s="188" t="s">
        <v>269</v>
      </c>
      <c r="D220" s="188" t="s">
        <v>147</v>
      </c>
      <c r="E220" s="189" t="s">
        <v>270</v>
      </c>
      <c r="F220" s="190" t="s">
        <v>271</v>
      </c>
      <c r="G220" s="191" t="s">
        <v>157</v>
      </c>
      <c r="H220" s="192">
        <v>5</v>
      </c>
      <c r="I220" s="193"/>
      <c r="J220" s="194">
        <f>ROUND(I220*H220,2)</f>
        <v>0</v>
      </c>
      <c r="K220" s="195"/>
      <c r="L220" s="40"/>
      <c r="M220" s="196" t="s">
        <v>1</v>
      </c>
      <c r="N220" s="197" t="s">
        <v>43</v>
      </c>
      <c r="O220" s="72"/>
      <c r="P220" s="198">
        <f>O220*H220</f>
        <v>0</v>
      </c>
      <c r="Q220" s="198">
        <v>0</v>
      </c>
      <c r="R220" s="198">
        <f>Q220*H220</f>
        <v>0</v>
      </c>
      <c r="S220" s="198">
        <v>0</v>
      </c>
      <c r="T220" s="19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0" t="s">
        <v>151</v>
      </c>
      <c r="AT220" s="200" t="s">
        <v>147</v>
      </c>
      <c r="AU220" s="200" t="s">
        <v>88</v>
      </c>
      <c r="AY220" s="18" t="s">
        <v>144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8" t="s">
        <v>86</v>
      </c>
      <c r="BK220" s="201">
        <f>ROUND(I220*H220,2)</f>
        <v>0</v>
      </c>
      <c r="BL220" s="18" t="s">
        <v>151</v>
      </c>
      <c r="BM220" s="200" t="s">
        <v>272</v>
      </c>
    </row>
    <row r="221" spans="1:65" s="2" customFormat="1" ht="24.2" customHeight="1">
      <c r="A221" s="35"/>
      <c r="B221" s="36"/>
      <c r="C221" s="250" t="s">
        <v>7</v>
      </c>
      <c r="D221" s="250" t="s">
        <v>273</v>
      </c>
      <c r="E221" s="251" t="s">
        <v>274</v>
      </c>
      <c r="F221" s="252" t="s">
        <v>275</v>
      </c>
      <c r="G221" s="253" t="s">
        <v>157</v>
      </c>
      <c r="H221" s="254">
        <v>5</v>
      </c>
      <c r="I221" s="255"/>
      <c r="J221" s="256">
        <f>ROUND(I221*H221,2)</f>
        <v>0</v>
      </c>
      <c r="K221" s="257"/>
      <c r="L221" s="258"/>
      <c r="M221" s="259" t="s">
        <v>1</v>
      </c>
      <c r="N221" s="260" t="s">
        <v>43</v>
      </c>
      <c r="O221" s="72"/>
      <c r="P221" s="198">
        <f>O221*H221</f>
        <v>0</v>
      </c>
      <c r="Q221" s="198">
        <v>1.5E-3</v>
      </c>
      <c r="R221" s="198">
        <f>Q221*H221</f>
        <v>7.4999999999999997E-3</v>
      </c>
      <c r="S221" s="198">
        <v>0</v>
      </c>
      <c r="T221" s="199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0" t="s">
        <v>196</v>
      </c>
      <c r="AT221" s="200" t="s">
        <v>273</v>
      </c>
      <c r="AU221" s="200" t="s">
        <v>88</v>
      </c>
      <c r="AY221" s="18" t="s">
        <v>144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18" t="s">
        <v>86</v>
      </c>
      <c r="BK221" s="201">
        <f>ROUND(I221*H221,2)</f>
        <v>0</v>
      </c>
      <c r="BL221" s="18" t="s">
        <v>151</v>
      </c>
      <c r="BM221" s="200" t="s">
        <v>276</v>
      </c>
    </row>
    <row r="222" spans="1:65" s="12" customFormat="1" ht="22.9" customHeight="1">
      <c r="B222" s="172"/>
      <c r="C222" s="173"/>
      <c r="D222" s="174" t="s">
        <v>77</v>
      </c>
      <c r="E222" s="186" t="s">
        <v>200</v>
      </c>
      <c r="F222" s="186" t="s">
        <v>277</v>
      </c>
      <c r="G222" s="173"/>
      <c r="H222" s="173"/>
      <c r="I222" s="176"/>
      <c r="J222" s="187">
        <f>BK222</f>
        <v>0</v>
      </c>
      <c r="K222" s="173"/>
      <c r="L222" s="178"/>
      <c r="M222" s="179"/>
      <c r="N222" s="180"/>
      <c r="O222" s="180"/>
      <c r="P222" s="181">
        <f>SUM(P223:P279)</f>
        <v>0</v>
      </c>
      <c r="Q222" s="180"/>
      <c r="R222" s="181">
        <f>SUM(R223:R279)</f>
        <v>0</v>
      </c>
      <c r="S222" s="180"/>
      <c r="T222" s="182">
        <f>SUM(T223:T279)</f>
        <v>34.652329999999999</v>
      </c>
      <c r="AR222" s="183" t="s">
        <v>86</v>
      </c>
      <c r="AT222" s="184" t="s">
        <v>77</v>
      </c>
      <c r="AU222" s="184" t="s">
        <v>86</v>
      </c>
      <c r="AY222" s="183" t="s">
        <v>144</v>
      </c>
      <c r="BK222" s="185">
        <f>SUM(BK223:BK279)</f>
        <v>0</v>
      </c>
    </row>
    <row r="223" spans="1:65" s="2" customFormat="1" ht="49.15" customHeight="1">
      <c r="A223" s="35"/>
      <c r="B223" s="36"/>
      <c r="C223" s="188" t="s">
        <v>278</v>
      </c>
      <c r="D223" s="188" t="s">
        <v>147</v>
      </c>
      <c r="E223" s="189" t="s">
        <v>279</v>
      </c>
      <c r="F223" s="190" t="s">
        <v>280</v>
      </c>
      <c r="G223" s="191" t="s">
        <v>281</v>
      </c>
      <c r="H223" s="192">
        <v>1</v>
      </c>
      <c r="I223" s="193"/>
      <c r="J223" s="194">
        <f>ROUND(I223*H223,2)</f>
        <v>0</v>
      </c>
      <c r="K223" s="195"/>
      <c r="L223" s="40"/>
      <c r="M223" s="196" t="s">
        <v>1</v>
      </c>
      <c r="N223" s="197" t="s">
        <v>43</v>
      </c>
      <c r="O223" s="72"/>
      <c r="P223" s="198">
        <f>O223*H223</f>
        <v>0</v>
      </c>
      <c r="Q223" s="198">
        <v>0</v>
      </c>
      <c r="R223" s="198">
        <f>Q223*H223</f>
        <v>0</v>
      </c>
      <c r="S223" s="198">
        <v>0</v>
      </c>
      <c r="T223" s="19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0" t="s">
        <v>151</v>
      </c>
      <c r="AT223" s="200" t="s">
        <v>147</v>
      </c>
      <c r="AU223" s="200" t="s">
        <v>88</v>
      </c>
      <c r="AY223" s="18" t="s">
        <v>144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8" t="s">
        <v>86</v>
      </c>
      <c r="BK223" s="201">
        <f>ROUND(I223*H223,2)</f>
        <v>0</v>
      </c>
      <c r="BL223" s="18" t="s">
        <v>151</v>
      </c>
      <c r="BM223" s="200" t="s">
        <v>282</v>
      </c>
    </row>
    <row r="224" spans="1:65" s="2" customFormat="1" ht="58.5">
      <c r="A224" s="35"/>
      <c r="B224" s="36"/>
      <c r="C224" s="37"/>
      <c r="D224" s="204" t="s">
        <v>159</v>
      </c>
      <c r="E224" s="37"/>
      <c r="F224" s="214" t="s">
        <v>283</v>
      </c>
      <c r="G224" s="37"/>
      <c r="H224" s="37"/>
      <c r="I224" s="215"/>
      <c r="J224" s="37"/>
      <c r="K224" s="37"/>
      <c r="L224" s="40"/>
      <c r="M224" s="216"/>
      <c r="N224" s="217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159</v>
      </c>
      <c r="AU224" s="18" t="s">
        <v>88</v>
      </c>
    </row>
    <row r="225" spans="1:65" s="2" customFormat="1" ht="62.65" customHeight="1">
      <c r="A225" s="35"/>
      <c r="B225" s="36"/>
      <c r="C225" s="188" t="s">
        <v>284</v>
      </c>
      <c r="D225" s="188" t="s">
        <v>147</v>
      </c>
      <c r="E225" s="189" t="s">
        <v>285</v>
      </c>
      <c r="F225" s="190" t="s">
        <v>286</v>
      </c>
      <c r="G225" s="191" t="s">
        <v>281</v>
      </c>
      <c r="H225" s="192">
        <v>1</v>
      </c>
      <c r="I225" s="193"/>
      <c r="J225" s="194">
        <f>ROUND(I225*H225,2)</f>
        <v>0</v>
      </c>
      <c r="K225" s="195"/>
      <c r="L225" s="40"/>
      <c r="M225" s="196" t="s">
        <v>1</v>
      </c>
      <c r="N225" s="197" t="s">
        <v>43</v>
      </c>
      <c r="O225" s="72"/>
      <c r="P225" s="198">
        <f>O225*H225</f>
        <v>0</v>
      </c>
      <c r="Q225" s="198">
        <v>0</v>
      </c>
      <c r="R225" s="198">
        <f>Q225*H225</f>
        <v>0</v>
      </c>
      <c r="S225" s="198">
        <v>0</v>
      </c>
      <c r="T225" s="19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0" t="s">
        <v>151</v>
      </c>
      <c r="AT225" s="200" t="s">
        <v>147</v>
      </c>
      <c r="AU225" s="200" t="s">
        <v>88</v>
      </c>
      <c r="AY225" s="18" t="s">
        <v>144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18" t="s">
        <v>86</v>
      </c>
      <c r="BK225" s="201">
        <f>ROUND(I225*H225,2)</f>
        <v>0</v>
      </c>
      <c r="BL225" s="18" t="s">
        <v>151</v>
      </c>
      <c r="BM225" s="200" t="s">
        <v>287</v>
      </c>
    </row>
    <row r="226" spans="1:65" s="2" customFormat="1" ht="37.9" customHeight="1">
      <c r="A226" s="35"/>
      <c r="B226" s="36"/>
      <c r="C226" s="188" t="s">
        <v>288</v>
      </c>
      <c r="D226" s="188" t="s">
        <v>147</v>
      </c>
      <c r="E226" s="189" t="s">
        <v>289</v>
      </c>
      <c r="F226" s="190" t="s">
        <v>290</v>
      </c>
      <c r="G226" s="191" t="s">
        <v>281</v>
      </c>
      <c r="H226" s="192">
        <v>1</v>
      </c>
      <c r="I226" s="193"/>
      <c r="J226" s="194">
        <f>ROUND(I226*H226,2)</f>
        <v>0</v>
      </c>
      <c r="K226" s="195"/>
      <c r="L226" s="40"/>
      <c r="M226" s="196" t="s">
        <v>1</v>
      </c>
      <c r="N226" s="197" t="s">
        <v>43</v>
      </c>
      <c r="O226" s="72"/>
      <c r="P226" s="198">
        <f>O226*H226</f>
        <v>0</v>
      </c>
      <c r="Q226" s="198">
        <v>0</v>
      </c>
      <c r="R226" s="198">
        <f>Q226*H226</f>
        <v>0</v>
      </c>
      <c r="S226" s="198">
        <v>0</v>
      </c>
      <c r="T226" s="19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0" t="s">
        <v>151</v>
      </c>
      <c r="AT226" s="200" t="s">
        <v>147</v>
      </c>
      <c r="AU226" s="200" t="s">
        <v>88</v>
      </c>
      <c r="AY226" s="18" t="s">
        <v>144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18" t="s">
        <v>86</v>
      </c>
      <c r="BK226" s="201">
        <f>ROUND(I226*H226,2)</f>
        <v>0</v>
      </c>
      <c r="BL226" s="18" t="s">
        <v>151</v>
      </c>
      <c r="BM226" s="200" t="s">
        <v>291</v>
      </c>
    </row>
    <row r="227" spans="1:65" s="2" customFormat="1" ht="24.2" customHeight="1">
      <c r="A227" s="35"/>
      <c r="B227" s="36"/>
      <c r="C227" s="188" t="s">
        <v>292</v>
      </c>
      <c r="D227" s="188" t="s">
        <v>147</v>
      </c>
      <c r="E227" s="189" t="s">
        <v>293</v>
      </c>
      <c r="F227" s="190" t="s">
        <v>294</v>
      </c>
      <c r="G227" s="191" t="s">
        <v>217</v>
      </c>
      <c r="H227" s="192">
        <v>7.5</v>
      </c>
      <c r="I227" s="193"/>
      <c r="J227" s="194">
        <f>ROUND(I227*H227,2)</f>
        <v>0</v>
      </c>
      <c r="K227" s="195"/>
      <c r="L227" s="40"/>
      <c r="M227" s="196" t="s">
        <v>1</v>
      </c>
      <c r="N227" s="197" t="s">
        <v>43</v>
      </c>
      <c r="O227" s="72"/>
      <c r="P227" s="198">
        <f>O227*H227</f>
        <v>0</v>
      </c>
      <c r="Q227" s="198">
        <v>0</v>
      </c>
      <c r="R227" s="198">
        <f>Q227*H227</f>
        <v>0</v>
      </c>
      <c r="S227" s="198">
        <v>0</v>
      </c>
      <c r="T227" s="199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0" t="s">
        <v>151</v>
      </c>
      <c r="AT227" s="200" t="s">
        <v>147</v>
      </c>
      <c r="AU227" s="200" t="s">
        <v>88</v>
      </c>
      <c r="AY227" s="18" t="s">
        <v>144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18" t="s">
        <v>86</v>
      </c>
      <c r="BK227" s="201">
        <f>ROUND(I227*H227,2)</f>
        <v>0</v>
      </c>
      <c r="BL227" s="18" t="s">
        <v>151</v>
      </c>
      <c r="BM227" s="200" t="s">
        <v>295</v>
      </c>
    </row>
    <row r="228" spans="1:65" s="13" customFormat="1" ht="11.25">
      <c r="B228" s="202"/>
      <c r="C228" s="203"/>
      <c r="D228" s="204" t="s">
        <v>153</v>
      </c>
      <c r="E228" s="205" t="s">
        <v>1</v>
      </c>
      <c r="F228" s="206" t="s">
        <v>296</v>
      </c>
      <c r="G228" s="203"/>
      <c r="H228" s="207">
        <v>7.5</v>
      </c>
      <c r="I228" s="208"/>
      <c r="J228" s="203"/>
      <c r="K228" s="203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153</v>
      </c>
      <c r="AU228" s="213" t="s">
        <v>88</v>
      </c>
      <c r="AV228" s="13" t="s">
        <v>88</v>
      </c>
      <c r="AW228" s="13" t="s">
        <v>34</v>
      </c>
      <c r="AX228" s="13" t="s">
        <v>78</v>
      </c>
      <c r="AY228" s="213" t="s">
        <v>144</v>
      </c>
    </row>
    <row r="229" spans="1:65" s="15" customFormat="1" ht="11.25">
      <c r="B229" s="228"/>
      <c r="C229" s="229"/>
      <c r="D229" s="204" t="s">
        <v>153</v>
      </c>
      <c r="E229" s="230" t="s">
        <v>1</v>
      </c>
      <c r="F229" s="231" t="s">
        <v>164</v>
      </c>
      <c r="G229" s="229"/>
      <c r="H229" s="232">
        <v>7.5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AT229" s="238" t="s">
        <v>153</v>
      </c>
      <c r="AU229" s="238" t="s">
        <v>88</v>
      </c>
      <c r="AV229" s="15" t="s">
        <v>151</v>
      </c>
      <c r="AW229" s="15" t="s">
        <v>34</v>
      </c>
      <c r="AX229" s="15" t="s">
        <v>86</v>
      </c>
      <c r="AY229" s="238" t="s">
        <v>144</v>
      </c>
    </row>
    <row r="230" spans="1:65" s="2" customFormat="1" ht="24.2" customHeight="1">
      <c r="A230" s="35"/>
      <c r="B230" s="36"/>
      <c r="C230" s="188" t="s">
        <v>297</v>
      </c>
      <c r="D230" s="188" t="s">
        <v>147</v>
      </c>
      <c r="E230" s="189" t="s">
        <v>298</v>
      </c>
      <c r="F230" s="190" t="s">
        <v>299</v>
      </c>
      <c r="G230" s="191" t="s">
        <v>157</v>
      </c>
      <c r="H230" s="192">
        <v>2</v>
      </c>
      <c r="I230" s="193"/>
      <c r="J230" s="194">
        <f>ROUND(I230*H230,2)</f>
        <v>0</v>
      </c>
      <c r="K230" s="195"/>
      <c r="L230" s="40"/>
      <c r="M230" s="196" t="s">
        <v>1</v>
      </c>
      <c r="N230" s="197" t="s">
        <v>43</v>
      </c>
      <c r="O230" s="72"/>
      <c r="P230" s="198">
        <f>O230*H230</f>
        <v>0</v>
      </c>
      <c r="Q230" s="198">
        <v>0</v>
      </c>
      <c r="R230" s="198">
        <f>Q230*H230</f>
        <v>0</v>
      </c>
      <c r="S230" s="198">
        <v>0</v>
      </c>
      <c r="T230" s="19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0" t="s">
        <v>151</v>
      </c>
      <c r="AT230" s="200" t="s">
        <v>147</v>
      </c>
      <c r="AU230" s="200" t="s">
        <v>88</v>
      </c>
      <c r="AY230" s="18" t="s">
        <v>144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18" t="s">
        <v>86</v>
      </c>
      <c r="BK230" s="201">
        <f>ROUND(I230*H230,2)</f>
        <v>0</v>
      </c>
      <c r="BL230" s="18" t="s">
        <v>151</v>
      </c>
      <c r="BM230" s="200" t="s">
        <v>300</v>
      </c>
    </row>
    <row r="231" spans="1:65" s="2" customFormat="1" ht="14.45" customHeight="1">
      <c r="A231" s="35"/>
      <c r="B231" s="36"/>
      <c r="C231" s="250" t="s">
        <v>301</v>
      </c>
      <c r="D231" s="250" t="s">
        <v>273</v>
      </c>
      <c r="E231" s="251" t="s">
        <v>302</v>
      </c>
      <c r="F231" s="252" t="s">
        <v>303</v>
      </c>
      <c r="G231" s="253" t="s">
        <v>157</v>
      </c>
      <c r="H231" s="254">
        <v>1</v>
      </c>
      <c r="I231" s="255"/>
      <c r="J231" s="256">
        <f>ROUND(I231*H231,2)</f>
        <v>0</v>
      </c>
      <c r="K231" s="257"/>
      <c r="L231" s="258"/>
      <c r="M231" s="259" t="s">
        <v>1</v>
      </c>
      <c r="N231" s="260" t="s">
        <v>43</v>
      </c>
      <c r="O231" s="72"/>
      <c r="P231" s="198">
        <f>O231*H231</f>
        <v>0</v>
      </c>
      <c r="Q231" s="198">
        <v>0</v>
      </c>
      <c r="R231" s="198">
        <f>Q231*H231</f>
        <v>0</v>
      </c>
      <c r="S231" s="198">
        <v>0</v>
      </c>
      <c r="T231" s="199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0" t="s">
        <v>196</v>
      </c>
      <c r="AT231" s="200" t="s">
        <v>273</v>
      </c>
      <c r="AU231" s="200" t="s">
        <v>88</v>
      </c>
      <c r="AY231" s="18" t="s">
        <v>144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18" t="s">
        <v>86</v>
      </c>
      <c r="BK231" s="201">
        <f>ROUND(I231*H231,2)</f>
        <v>0</v>
      </c>
      <c r="BL231" s="18" t="s">
        <v>151</v>
      </c>
      <c r="BM231" s="200" t="s">
        <v>304</v>
      </c>
    </row>
    <row r="232" spans="1:65" s="2" customFormat="1" ht="14.45" customHeight="1">
      <c r="A232" s="35"/>
      <c r="B232" s="36"/>
      <c r="C232" s="250" t="s">
        <v>305</v>
      </c>
      <c r="D232" s="250" t="s">
        <v>273</v>
      </c>
      <c r="E232" s="251" t="s">
        <v>306</v>
      </c>
      <c r="F232" s="252" t="s">
        <v>307</v>
      </c>
      <c r="G232" s="253" t="s">
        <v>157</v>
      </c>
      <c r="H232" s="254">
        <v>1</v>
      </c>
      <c r="I232" s="255"/>
      <c r="J232" s="256">
        <f>ROUND(I232*H232,2)</f>
        <v>0</v>
      </c>
      <c r="K232" s="257"/>
      <c r="L232" s="258"/>
      <c r="M232" s="259" t="s">
        <v>1</v>
      </c>
      <c r="N232" s="260" t="s">
        <v>43</v>
      </c>
      <c r="O232" s="72"/>
      <c r="P232" s="198">
        <f>O232*H232</f>
        <v>0</v>
      </c>
      <c r="Q232" s="198">
        <v>0</v>
      </c>
      <c r="R232" s="198">
        <f>Q232*H232</f>
        <v>0</v>
      </c>
      <c r="S232" s="198">
        <v>0</v>
      </c>
      <c r="T232" s="19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0" t="s">
        <v>196</v>
      </c>
      <c r="AT232" s="200" t="s">
        <v>273</v>
      </c>
      <c r="AU232" s="200" t="s">
        <v>88</v>
      </c>
      <c r="AY232" s="18" t="s">
        <v>144</v>
      </c>
      <c r="BE232" s="201">
        <f>IF(N232="základní",J232,0)</f>
        <v>0</v>
      </c>
      <c r="BF232" s="201">
        <f>IF(N232="snížená",J232,0)</f>
        <v>0</v>
      </c>
      <c r="BG232" s="201">
        <f>IF(N232="zákl. přenesená",J232,0)</f>
        <v>0</v>
      </c>
      <c r="BH232" s="201">
        <f>IF(N232="sníž. přenesená",J232,0)</f>
        <v>0</v>
      </c>
      <c r="BI232" s="201">
        <f>IF(N232="nulová",J232,0)</f>
        <v>0</v>
      </c>
      <c r="BJ232" s="18" t="s">
        <v>86</v>
      </c>
      <c r="BK232" s="201">
        <f>ROUND(I232*H232,2)</f>
        <v>0</v>
      </c>
      <c r="BL232" s="18" t="s">
        <v>151</v>
      </c>
      <c r="BM232" s="200" t="s">
        <v>308</v>
      </c>
    </row>
    <row r="233" spans="1:65" s="2" customFormat="1" ht="24.2" customHeight="1">
      <c r="A233" s="35"/>
      <c r="B233" s="36"/>
      <c r="C233" s="188" t="s">
        <v>309</v>
      </c>
      <c r="D233" s="188" t="s">
        <v>147</v>
      </c>
      <c r="E233" s="189" t="s">
        <v>310</v>
      </c>
      <c r="F233" s="190" t="s">
        <v>311</v>
      </c>
      <c r="G233" s="191" t="s">
        <v>174</v>
      </c>
      <c r="H233" s="192">
        <v>570.91999999999996</v>
      </c>
      <c r="I233" s="193"/>
      <c r="J233" s="194">
        <f>ROUND(I233*H233,2)</f>
        <v>0</v>
      </c>
      <c r="K233" s="195"/>
      <c r="L233" s="40"/>
      <c r="M233" s="196" t="s">
        <v>1</v>
      </c>
      <c r="N233" s="197" t="s">
        <v>43</v>
      </c>
      <c r="O233" s="72"/>
      <c r="P233" s="198">
        <f>O233*H233</f>
        <v>0</v>
      </c>
      <c r="Q233" s="198">
        <v>0</v>
      </c>
      <c r="R233" s="198">
        <f>Q233*H233</f>
        <v>0</v>
      </c>
      <c r="S233" s="198">
        <v>0</v>
      </c>
      <c r="T233" s="19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0" t="s">
        <v>151</v>
      </c>
      <c r="AT233" s="200" t="s">
        <v>147</v>
      </c>
      <c r="AU233" s="200" t="s">
        <v>88</v>
      </c>
      <c r="AY233" s="18" t="s">
        <v>144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18" t="s">
        <v>86</v>
      </c>
      <c r="BK233" s="201">
        <f>ROUND(I233*H233,2)</f>
        <v>0</v>
      </c>
      <c r="BL233" s="18" t="s">
        <v>151</v>
      </c>
      <c r="BM233" s="200" t="s">
        <v>312</v>
      </c>
    </row>
    <row r="234" spans="1:65" s="13" customFormat="1" ht="11.25">
      <c r="B234" s="202"/>
      <c r="C234" s="203"/>
      <c r="D234" s="204" t="s">
        <v>153</v>
      </c>
      <c r="E234" s="203"/>
      <c r="F234" s="206" t="s">
        <v>313</v>
      </c>
      <c r="G234" s="203"/>
      <c r="H234" s="207">
        <v>570.91999999999996</v>
      </c>
      <c r="I234" s="208"/>
      <c r="J234" s="203"/>
      <c r="K234" s="203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153</v>
      </c>
      <c r="AU234" s="213" t="s">
        <v>88</v>
      </c>
      <c r="AV234" s="13" t="s">
        <v>88</v>
      </c>
      <c r="AW234" s="13" t="s">
        <v>4</v>
      </c>
      <c r="AX234" s="13" t="s">
        <v>86</v>
      </c>
      <c r="AY234" s="213" t="s">
        <v>144</v>
      </c>
    </row>
    <row r="235" spans="1:65" s="2" customFormat="1" ht="24.2" customHeight="1">
      <c r="A235" s="35"/>
      <c r="B235" s="36"/>
      <c r="C235" s="188" t="s">
        <v>314</v>
      </c>
      <c r="D235" s="188" t="s">
        <v>147</v>
      </c>
      <c r="E235" s="189" t="s">
        <v>315</v>
      </c>
      <c r="F235" s="190" t="s">
        <v>316</v>
      </c>
      <c r="G235" s="191" t="s">
        <v>174</v>
      </c>
      <c r="H235" s="192">
        <v>51382.8</v>
      </c>
      <c r="I235" s="193"/>
      <c r="J235" s="194">
        <f>ROUND(I235*H235,2)</f>
        <v>0</v>
      </c>
      <c r="K235" s="195"/>
      <c r="L235" s="40"/>
      <c r="M235" s="196" t="s">
        <v>1</v>
      </c>
      <c r="N235" s="197" t="s">
        <v>43</v>
      </c>
      <c r="O235" s="72"/>
      <c r="P235" s="198">
        <f>O235*H235</f>
        <v>0</v>
      </c>
      <c r="Q235" s="198">
        <v>0</v>
      </c>
      <c r="R235" s="198">
        <f>Q235*H235</f>
        <v>0</v>
      </c>
      <c r="S235" s="198">
        <v>0</v>
      </c>
      <c r="T235" s="19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0" t="s">
        <v>151</v>
      </c>
      <c r="AT235" s="200" t="s">
        <v>147</v>
      </c>
      <c r="AU235" s="200" t="s">
        <v>88</v>
      </c>
      <c r="AY235" s="18" t="s">
        <v>144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18" t="s">
        <v>86</v>
      </c>
      <c r="BK235" s="201">
        <f>ROUND(I235*H235,2)</f>
        <v>0</v>
      </c>
      <c r="BL235" s="18" t="s">
        <v>151</v>
      </c>
      <c r="BM235" s="200" t="s">
        <v>317</v>
      </c>
    </row>
    <row r="236" spans="1:65" s="13" customFormat="1" ht="11.25">
      <c r="B236" s="202"/>
      <c r="C236" s="203"/>
      <c r="D236" s="204" t="s">
        <v>153</v>
      </c>
      <c r="E236" s="203"/>
      <c r="F236" s="206" t="s">
        <v>318</v>
      </c>
      <c r="G236" s="203"/>
      <c r="H236" s="207">
        <v>51382.8</v>
      </c>
      <c r="I236" s="208"/>
      <c r="J236" s="203"/>
      <c r="K236" s="203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153</v>
      </c>
      <c r="AU236" s="213" t="s">
        <v>88</v>
      </c>
      <c r="AV236" s="13" t="s">
        <v>88</v>
      </c>
      <c r="AW236" s="13" t="s">
        <v>4</v>
      </c>
      <c r="AX236" s="13" t="s">
        <v>86</v>
      </c>
      <c r="AY236" s="213" t="s">
        <v>144</v>
      </c>
    </row>
    <row r="237" spans="1:65" s="2" customFormat="1" ht="24.2" customHeight="1">
      <c r="A237" s="35"/>
      <c r="B237" s="36"/>
      <c r="C237" s="188" t="s">
        <v>319</v>
      </c>
      <c r="D237" s="188" t="s">
        <v>147</v>
      </c>
      <c r="E237" s="189" t="s">
        <v>320</v>
      </c>
      <c r="F237" s="190" t="s">
        <v>321</v>
      </c>
      <c r="G237" s="191" t="s">
        <v>174</v>
      </c>
      <c r="H237" s="192">
        <v>570.91999999999996</v>
      </c>
      <c r="I237" s="193"/>
      <c r="J237" s="194">
        <f>ROUND(I237*H237,2)</f>
        <v>0</v>
      </c>
      <c r="K237" s="195"/>
      <c r="L237" s="40"/>
      <c r="M237" s="196" t="s">
        <v>1</v>
      </c>
      <c r="N237" s="197" t="s">
        <v>43</v>
      </c>
      <c r="O237" s="72"/>
      <c r="P237" s="198">
        <f>O237*H237</f>
        <v>0</v>
      </c>
      <c r="Q237" s="198">
        <v>0</v>
      </c>
      <c r="R237" s="198">
        <f>Q237*H237</f>
        <v>0</v>
      </c>
      <c r="S237" s="198">
        <v>0</v>
      </c>
      <c r="T237" s="199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0" t="s">
        <v>151</v>
      </c>
      <c r="AT237" s="200" t="s">
        <v>147</v>
      </c>
      <c r="AU237" s="200" t="s">
        <v>88</v>
      </c>
      <c r="AY237" s="18" t="s">
        <v>144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18" t="s">
        <v>86</v>
      </c>
      <c r="BK237" s="201">
        <f>ROUND(I237*H237,2)</f>
        <v>0</v>
      </c>
      <c r="BL237" s="18" t="s">
        <v>151</v>
      </c>
      <c r="BM237" s="200" t="s">
        <v>322</v>
      </c>
    </row>
    <row r="238" spans="1:65" s="2" customFormat="1" ht="14.45" customHeight="1">
      <c r="A238" s="35"/>
      <c r="B238" s="36"/>
      <c r="C238" s="188" t="s">
        <v>323</v>
      </c>
      <c r="D238" s="188" t="s">
        <v>147</v>
      </c>
      <c r="E238" s="189" t="s">
        <v>324</v>
      </c>
      <c r="F238" s="190" t="s">
        <v>325</v>
      </c>
      <c r="G238" s="191" t="s">
        <v>174</v>
      </c>
      <c r="H238" s="192">
        <v>570.91999999999996</v>
      </c>
      <c r="I238" s="193"/>
      <c r="J238" s="194">
        <f>ROUND(I238*H238,2)</f>
        <v>0</v>
      </c>
      <c r="K238" s="195"/>
      <c r="L238" s="40"/>
      <c r="M238" s="196" t="s">
        <v>1</v>
      </c>
      <c r="N238" s="197" t="s">
        <v>43</v>
      </c>
      <c r="O238" s="72"/>
      <c r="P238" s="198">
        <f>O238*H238</f>
        <v>0</v>
      </c>
      <c r="Q238" s="198">
        <v>0</v>
      </c>
      <c r="R238" s="198">
        <f>Q238*H238</f>
        <v>0</v>
      </c>
      <c r="S238" s="198">
        <v>0</v>
      </c>
      <c r="T238" s="199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0" t="s">
        <v>151</v>
      </c>
      <c r="AT238" s="200" t="s">
        <v>147</v>
      </c>
      <c r="AU238" s="200" t="s">
        <v>88</v>
      </c>
      <c r="AY238" s="18" t="s">
        <v>144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18" t="s">
        <v>86</v>
      </c>
      <c r="BK238" s="201">
        <f>ROUND(I238*H238,2)</f>
        <v>0</v>
      </c>
      <c r="BL238" s="18" t="s">
        <v>151</v>
      </c>
      <c r="BM238" s="200" t="s">
        <v>326</v>
      </c>
    </row>
    <row r="239" spans="1:65" s="2" customFormat="1" ht="14.45" customHeight="1">
      <c r="A239" s="35"/>
      <c r="B239" s="36"/>
      <c r="C239" s="188" t="s">
        <v>327</v>
      </c>
      <c r="D239" s="188" t="s">
        <v>147</v>
      </c>
      <c r="E239" s="189" t="s">
        <v>328</v>
      </c>
      <c r="F239" s="190" t="s">
        <v>329</v>
      </c>
      <c r="G239" s="191" t="s">
        <v>174</v>
      </c>
      <c r="H239" s="192">
        <v>51382.8</v>
      </c>
      <c r="I239" s="193"/>
      <c r="J239" s="194">
        <f>ROUND(I239*H239,2)</f>
        <v>0</v>
      </c>
      <c r="K239" s="195"/>
      <c r="L239" s="40"/>
      <c r="M239" s="196" t="s">
        <v>1</v>
      </c>
      <c r="N239" s="197" t="s">
        <v>43</v>
      </c>
      <c r="O239" s="72"/>
      <c r="P239" s="198">
        <f>O239*H239</f>
        <v>0</v>
      </c>
      <c r="Q239" s="198">
        <v>0</v>
      </c>
      <c r="R239" s="198">
        <f>Q239*H239</f>
        <v>0</v>
      </c>
      <c r="S239" s="198">
        <v>0</v>
      </c>
      <c r="T239" s="19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0" t="s">
        <v>151</v>
      </c>
      <c r="AT239" s="200" t="s">
        <v>147</v>
      </c>
      <c r="AU239" s="200" t="s">
        <v>88</v>
      </c>
      <c r="AY239" s="18" t="s">
        <v>144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18" t="s">
        <v>86</v>
      </c>
      <c r="BK239" s="201">
        <f>ROUND(I239*H239,2)</f>
        <v>0</v>
      </c>
      <c r="BL239" s="18" t="s">
        <v>151</v>
      </c>
      <c r="BM239" s="200" t="s">
        <v>330</v>
      </c>
    </row>
    <row r="240" spans="1:65" s="13" customFormat="1" ht="11.25">
      <c r="B240" s="202"/>
      <c r="C240" s="203"/>
      <c r="D240" s="204" t="s">
        <v>153</v>
      </c>
      <c r="E240" s="203"/>
      <c r="F240" s="206" t="s">
        <v>318</v>
      </c>
      <c r="G240" s="203"/>
      <c r="H240" s="207">
        <v>51382.8</v>
      </c>
      <c r="I240" s="208"/>
      <c r="J240" s="203"/>
      <c r="K240" s="203"/>
      <c r="L240" s="209"/>
      <c r="M240" s="210"/>
      <c r="N240" s="211"/>
      <c r="O240" s="211"/>
      <c r="P240" s="211"/>
      <c r="Q240" s="211"/>
      <c r="R240" s="211"/>
      <c r="S240" s="211"/>
      <c r="T240" s="212"/>
      <c r="AT240" s="213" t="s">
        <v>153</v>
      </c>
      <c r="AU240" s="213" t="s">
        <v>88</v>
      </c>
      <c r="AV240" s="13" t="s">
        <v>88</v>
      </c>
      <c r="AW240" s="13" t="s">
        <v>4</v>
      </c>
      <c r="AX240" s="13" t="s">
        <v>86</v>
      </c>
      <c r="AY240" s="213" t="s">
        <v>144</v>
      </c>
    </row>
    <row r="241" spans="1:65" s="2" customFormat="1" ht="14.45" customHeight="1">
      <c r="A241" s="35"/>
      <c r="B241" s="36"/>
      <c r="C241" s="188" t="s">
        <v>331</v>
      </c>
      <c r="D241" s="188" t="s">
        <v>147</v>
      </c>
      <c r="E241" s="189" t="s">
        <v>332</v>
      </c>
      <c r="F241" s="190" t="s">
        <v>333</v>
      </c>
      <c r="G241" s="191" t="s">
        <v>174</v>
      </c>
      <c r="H241" s="192">
        <v>570.91999999999996</v>
      </c>
      <c r="I241" s="193"/>
      <c r="J241" s="194">
        <f>ROUND(I241*H241,2)</f>
        <v>0</v>
      </c>
      <c r="K241" s="195"/>
      <c r="L241" s="40"/>
      <c r="M241" s="196" t="s">
        <v>1</v>
      </c>
      <c r="N241" s="197" t="s">
        <v>43</v>
      </c>
      <c r="O241" s="72"/>
      <c r="P241" s="198">
        <f>O241*H241</f>
        <v>0</v>
      </c>
      <c r="Q241" s="198">
        <v>0</v>
      </c>
      <c r="R241" s="198">
        <f>Q241*H241</f>
        <v>0</v>
      </c>
      <c r="S241" s="198">
        <v>0</v>
      </c>
      <c r="T241" s="19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0" t="s">
        <v>151</v>
      </c>
      <c r="AT241" s="200" t="s">
        <v>147</v>
      </c>
      <c r="AU241" s="200" t="s">
        <v>88</v>
      </c>
      <c r="AY241" s="18" t="s">
        <v>144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18" t="s">
        <v>86</v>
      </c>
      <c r="BK241" s="201">
        <f>ROUND(I241*H241,2)</f>
        <v>0</v>
      </c>
      <c r="BL241" s="18" t="s">
        <v>151</v>
      </c>
      <c r="BM241" s="200" t="s">
        <v>334</v>
      </c>
    </row>
    <row r="242" spans="1:65" s="2" customFormat="1" ht="14.45" customHeight="1">
      <c r="A242" s="35"/>
      <c r="B242" s="36"/>
      <c r="C242" s="188" t="s">
        <v>335</v>
      </c>
      <c r="D242" s="188" t="s">
        <v>147</v>
      </c>
      <c r="E242" s="189" t="s">
        <v>336</v>
      </c>
      <c r="F242" s="190" t="s">
        <v>337</v>
      </c>
      <c r="G242" s="191" t="s">
        <v>174</v>
      </c>
      <c r="H242" s="192">
        <v>63.77</v>
      </c>
      <c r="I242" s="193"/>
      <c r="J242" s="194">
        <f>ROUND(I242*H242,2)</f>
        <v>0</v>
      </c>
      <c r="K242" s="195"/>
      <c r="L242" s="40"/>
      <c r="M242" s="196" t="s">
        <v>1</v>
      </c>
      <c r="N242" s="197" t="s">
        <v>43</v>
      </c>
      <c r="O242" s="72"/>
      <c r="P242" s="198">
        <f>O242*H242</f>
        <v>0</v>
      </c>
      <c r="Q242" s="198">
        <v>0</v>
      </c>
      <c r="R242" s="198">
        <f>Q242*H242</f>
        <v>0</v>
      </c>
      <c r="S242" s="198">
        <v>0</v>
      </c>
      <c r="T242" s="199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0" t="s">
        <v>151</v>
      </c>
      <c r="AT242" s="200" t="s">
        <v>147</v>
      </c>
      <c r="AU242" s="200" t="s">
        <v>88</v>
      </c>
      <c r="AY242" s="18" t="s">
        <v>144</v>
      </c>
      <c r="BE242" s="201">
        <f>IF(N242="základní",J242,0)</f>
        <v>0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18" t="s">
        <v>86</v>
      </c>
      <c r="BK242" s="201">
        <f>ROUND(I242*H242,2)</f>
        <v>0</v>
      </c>
      <c r="BL242" s="18" t="s">
        <v>151</v>
      </c>
      <c r="BM242" s="200" t="s">
        <v>338</v>
      </c>
    </row>
    <row r="243" spans="1:65" s="13" customFormat="1" ht="11.25">
      <c r="B243" s="202"/>
      <c r="C243" s="203"/>
      <c r="D243" s="204" t="s">
        <v>153</v>
      </c>
      <c r="E243" s="205" t="s">
        <v>1</v>
      </c>
      <c r="F243" s="206" t="s">
        <v>339</v>
      </c>
      <c r="G243" s="203"/>
      <c r="H243" s="207">
        <v>44.85</v>
      </c>
      <c r="I243" s="208"/>
      <c r="J243" s="203"/>
      <c r="K243" s="203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153</v>
      </c>
      <c r="AU243" s="213" t="s">
        <v>88</v>
      </c>
      <c r="AV243" s="13" t="s">
        <v>88</v>
      </c>
      <c r="AW243" s="13" t="s">
        <v>34</v>
      </c>
      <c r="AX243" s="13" t="s">
        <v>78</v>
      </c>
      <c r="AY243" s="213" t="s">
        <v>144</v>
      </c>
    </row>
    <row r="244" spans="1:65" s="13" customFormat="1" ht="11.25">
      <c r="B244" s="202"/>
      <c r="C244" s="203"/>
      <c r="D244" s="204" t="s">
        <v>153</v>
      </c>
      <c r="E244" s="205" t="s">
        <v>1</v>
      </c>
      <c r="F244" s="206" t="s">
        <v>246</v>
      </c>
      <c r="G244" s="203"/>
      <c r="H244" s="207">
        <v>13.44</v>
      </c>
      <c r="I244" s="208"/>
      <c r="J244" s="203"/>
      <c r="K244" s="203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153</v>
      </c>
      <c r="AU244" s="213" t="s">
        <v>88</v>
      </c>
      <c r="AV244" s="13" t="s">
        <v>88</v>
      </c>
      <c r="AW244" s="13" t="s">
        <v>34</v>
      </c>
      <c r="AX244" s="13" t="s">
        <v>78</v>
      </c>
      <c r="AY244" s="213" t="s">
        <v>144</v>
      </c>
    </row>
    <row r="245" spans="1:65" s="13" customFormat="1" ht="11.25">
      <c r="B245" s="202"/>
      <c r="C245" s="203"/>
      <c r="D245" s="204" t="s">
        <v>153</v>
      </c>
      <c r="E245" s="205" t="s">
        <v>1</v>
      </c>
      <c r="F245" s="206" t="s">
        <v>340</v>
      </c>
      <c r="G245" s="203"/>
      <c r="H245" s="207">
        <v>5.28</v>
      </c>
      <c r="I245" s="208"/>
      <c r="J245" s="203"/>
      <c r="K245" s="203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153</v>
      </c>
      <c r="AU245" s="213" t="s">
        <v>88</v>
      </c>
      <c r="AV245" s="13" t="s">
        <v>88</v>
      </c>
      <c r="AW245" s="13" t="s">
        <v>34</v>
      </c>
      <c r="AX245" s="13" t="s">
        <v>78</v>
      </c>
      <c r="AY245" s="213" t="s">
        <v>144</v>
      </c>
    </row>
    <row r="246" spans="1:65" s="13" customFormat="1" ht="11.25">
      <c r="B246" s="202"/>
      <c r="C246" s="203"/>
      <c r="D246" s="204" t="s">
        <v>153</v>
      </c>
      <c r="E246" s="205" t="s">
        <v>1</v>
      </c>
      <c r="F246" s="206" t="s">
        <v>341</v>
      </c>
      <c r="G246" s="203"/>
      <c r="H246" s="207">
        <v>0.2</v>
      </c>
      <c r="I246" s="208"/>
      <c r="J246" s="203"/>
      <c r="K246" s="203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153</v>
      </c>
      <c r="AU246" s="213" t="s">
        <v>88</v>
      </c>
      <c r="AV246" s="13" t="s">
        <v>88</v>
      </c>
      <c r="AW246" s="13" t="s">
        <v>34</v>
      </c>
      <c r="AX246" s="13" t="s">
        <v>78</v>
      </c>
      <c r="AY246" s="213" t="s">
        <v>144</v>
      </c>
    </row>
    <row r="247" spans="1:65" s="15" customFormat="1" ht="11.25">
      <c r="B247" s="228"/>
      <c r="C247" s="229"/>
      <c r="D247" s="204" t="s">
        <v>153</v>
      </c>
      <c r="E247" s="230" t="s">
        <v>1</v>
      </c>
      <c r="F247" s="231" t="s">
        <v>164</v>
      </c>
      <c r="G247" s="229"/>
      <c r="H247" s="232">
        <v>63.77</v>
      </c>
      <c r="I247" s="233"/>
      <c r="J247" s="229"/>
      <c r="K247" s="229"/>
      <c r="L247" s="234"/>
      <c r="M247" s="235"/>
      <c r="N247" s="236"/>
      <c r="O247" s="236"/>
      <c r="P247" s="236"/>
      <c r="Q247" s="236"/>
      <c r="R247" s="236"/>
      <c r="S247" s="236"/>
      <c r="T247" s="237"/>
      <c r="AT247" s="238" t="s">
        <v>153</v>
      </c>
      <c r="AU247" s="238" t="s">
        <v>88</v>
      </c>
      <c r="AV247" s="15" t="s">
        <v>151</v>
      </c>
      <c r="AW247" s="15" t="s">
        <v>34</v>
      </c>
      <c r="AX247" s="15" t="s">
        <v>86</v>
      </c>
      <c r="AY247" s="238" t="s">
        <v>144</v>
      </c>
    </row>
    <row r="248" spans="1:65" s="2" customFormat="1" ht="24.2" customHeight="1">
      <c r="A248" s="35"/>
      <c r="B248" s="36"/>
      <c r="C248" s="188" t="s">
        <v>342</v>
      </c>
      <c r="D248" s="188" t="s">
        <v>147</v>
      </c>
      <c r="E248" s="189" t="s">
        <v>343</v>
      </c>
      <c r="F248" s="190" t="s">
        <v>344</v>
      </c>
      <c r="G248" s="191" t="s">
        <v>174</v>
      </c>
      <c r="H248" s="192">
        <v>6.66</v>
      </c>
      <c r="I248" s="193"/>
      <c r="J248" s="194">
        <f>ROUND(I248*H248,2)</f>
        <v>0</v>
      </c>
      <c r="K248" s="195"/>
      <c r="L248" s="40"/>
      <c r="M248" s="196" t="s">
        <v>1</v>
      </c>
      <c r="N248" s="197" t="s">
        <v>43</v>
      </c>
      <c r="O248" s="72"/>
      <c r="P248" s="198">
        <f>O248*H248</f>
        <v>0</v>
      </c>
      <c r="Q248" s="198">
        <v>0</v>
      </c>
      <c r="R248" s="198">
        <f>Q248*H248</f>
        <v>0</v>
      </c>
      <c r="S248" s="198">
        <v>0</v>
      </c>
      <c r="T248" s="199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0" t="s">
        <v>151</v>
      </c>
      <c r="AT248" s="200" t="s">
        <v>147</v>
      </c>
      <c r="AU248" s="200" t="s">
        <v>88</v>
      </c>
      <c r="AY248" s="18" t="s">
        <v>144</v>
      </c>
      <c r="BE248" s="201">
        <f>IF(N248="základní",J248,0)</f>
        <v>0</v>
      </c>
      <c r="BF248" s="201">
        <f>IF(N248="snížená",J248,0)</f>
        <v>0</v>
      </c>
      <c r="BG248" s="201">
        <f>IF(N248="zákl. přenesená",J248,0)</f>
        <v>0</v>
      </c>
      <c r="BH248" s="201">
        <f>IF(N248="sníž. přenesená",J248,0)</f>
        <v>0</v>
      </c>
      <c r="BI248" s="201">
        <f>IF(N248="nulová",J248,0)</f>
        <v>0</v>
      </c>
      <c r="BJ248" s="18" t="s">
        <v>86</v>
      </c>
      <c r="BK248" s="201">
        <f>ROUND(I248*H248,2)</f>
        <v>0</v>
      </c>
      <c r="BL248" s="18" t="s">
        <v>151</v>
      </c>
      <c r="BM248" s="200" t="s">
        <v>345</v>
      </c>
    </row>
    <row r="249" spans="1:65" s="14" customFormat="1" ht="11.25">
      <c r="B249" s="218"/>
      <c r="C249" s="219"/>
      <c r="D249" s="204" t="s">
        <v>153</v>
      </c>
      <c r="E249" s="220" t="s">
        <v>1</v>
      </c>
      <c r="F249" s="221" t="s">
        <v>346</v>
      </c>
      <c r="G249" s="219"/>
      <c r="H249" s="220" t="s">
        <v>1</v>
      </c>
      <c r="I249" s="222"/>
      <c r="J249" s="219"/>
      <c r="K249" s="219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153</v>
      </c>
      <c r="AU249" s="227" t="s">
        <v>88</v>
      </c>
      <c r="AV249" s="14" t="s">
        <v>86</v>
      </c>
      <c r="AW249" s="14" t="s">
        <v>34</v>
      </c>
      <c r="AX249" s="14" t="s">
        <v>78</v>
      </c>
      <c r="AY249" s="227" t="s">
        <v>144</v>
      </c>
    </row>
    <row r="250" spans="1:65" s="13" customFormat="1" ht="11.25">
      <c r="B250" s="202"/>
      <c r="C250" s="203"/>
      <c r="D250" s="204" t="s">
        <v>153</v>
      </c>
      <c r="E250" s="205" t="s">
        <v>1</v>
      </c>
      <c r="F250" s="206" t="s">
        <v>347</v>
      </c>
      <c r="G250" s="203"/>
      <c r="H250" s="207">
        <v>2.16</v>
      </c>
      <c r="I250" s="208"/>
      <c r="J250" s="203"/>
      <c r="K250" s="203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153</v>
      </c>
      <c r="AU250" s="213" t="s">
        <v>88</v>
      </c>
      <c r="AV250" s="13" t="s">
        <v>88</v>
      </c>
      <c r="AW250" s="13" t="s">
        <v>34</v>
      </c>
      <c r="AX250" s="13" t="s">
        <v>78</v>
      </c>
      <c r="AY250" s="213" t="s">
        <v>144</v>
      </c>
    </row>
    <row r="251" spans="1:65" s="13" customFormat="1" ht="11.25">
      <c r="B251" s="202"/>
      <c r="C251" s="203"/>
      <c r="D251" s="204" t="s">
        <v>153</v>
      </c>
      <c r="E251" s="205" t="s">
        <v>1</v>
      </c>
      <c r="F251" s="206" t="s">
        <v>348</v>
      </c>
      <c r="G251" s="203"/>
      <c r="H251" s="207">
        <v>4.5</v>
      </c>
      <c r="I251" s="208"/>
      <c r="J251" s="203"/>
      <c r="K251" s="203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153</v>
      </c>
      <c r="AU251" s="213" t="s">
        <v>88</v>
      </c>
      <c r="AV251" s="13" t="s">
        <v>88</v>
      </c>
      <c r="AW251" s="13" t="s">
        <v>34</v>
      </c>
      <c r="AX251" s="13" t="s">
        <v>78</v>
      </c>
      <c r="AY251" s="213" t="s">
        <v>144</v>
      </c>
    </row>
    <row r="252" spans="1:65" s="15" customFormat="1" ht="11.25">
      <c r="B252" s="228"/>
      <c r="C252" s="229"/>
      <c r="D252" s="204" t="s">
        <v>153</v>
      </c>
      <c r="E252" s="230" t="s">
        <v>1</v>
      </c>
      <c r="F252" s="231" t="s">
        <v>164</v>
      </c>
      <c r="G252" s="229"/>
      <c r="H252" s="232">
        <v>6.66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AT252" s="238" t="s">
        <v>153</v>
      </c>
      <c r="AU252" s="238" t="s">
        <v>88</v>
      </c>
      <c r="AV252" s="15" t="s">
        <v>151</v>
      </c>
      <c r="AW252" s="15" t="s">
        <v>34</v>
      </c>
      <c r="AX252" s="15" t="s">
        <v>86</v>
      </c>
      <c r="AY252" s="238" t="s">
        <v>144</v>
      </c>
    </row>
    <row r="253" spans="1:65" s="2" customFormat="1" ht="14.45" customHeight="1">
      <c r="A253" s="35"/>
      <c r="B253" s="36"/>
      <c r="C253" s="188" t="s">
        <v>349</v>
      </c>
      <c r="D253" s="188" t="s">
        <v>147</v>
      </c>
      <c r="E253" s="189" t="s">
        <v>350</v>
      </c>
      <c r="F253" s="190" t="s">
        <v>351</v>
      </c>
      <c r="G253" s="191" t="s">
        <v>174</v>
      </c>
      <c r="H253" s="192">
        <v>1.2</v>
      </c>
      <c r="I253" s="193"/>
      <c r="J253" s="194">
        <f>ROUND(I253*H253,2)</f>
        <v>0</v>
      </c>
      <c r="K253" s="195"/>
      <c r="L253" s="40"/>
      <c r="M253" s="196" t="s">
        <v>1</v>
      </c>
      <c r="N253" s="197" t="s">
        <v>43</v>
      </c>
      <c r="O253" s="72"/>
      <c r="P253" s="198">
        <f>O253*H253</f>
        <v>0</v>
      </c>
      <c r="Q253" s="198">
        <v>0</v>
      </c>
      <c r="R253" s="198">
        <f>Q253*H253</f>
        <v>0</v>
      </c>
      <c r="S253" s="198">
        <v>8.2000000000000003E-2</v>
      </c>
      <c r="T253" s="199">
        <f>S253*H253</f>
        <v>9.8400000000000001E-2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0" t="s">
        <v>151</v>
      </c>
      <c r="AT253" s="200" t="s">
        <v>147</v>
      </c>
      <c r="AU253" s="200" t="s">
        <v>88</v>
      </c>
      <c r="AY253" s="18" t="s">
        <v>144</v>
      </c>
      <c r="BE253" s="201">
        <f>IF(N253="základní",J253,0)</f>
        <v>0</v>
      </c>
      <c r="BF253" s="201">
        <f>IF(N253="snížená",J253,0)</f>
        <v>0</v>
      </c>
      <c r="BG253" s="201">
        <f>IF(N253="zákl. přenesená",J253,0)</f>
        <v>0</v>
      </c>
      <c r="BH253" s="201">
        <f>IF(N253="sníž. přenesená",J253,0)</f>
        <v>0</v>
      </c>
      <c r="BI253" s="201">
        <f>IF(N253="nulová",J253,0)</f>
        <v>0</v>
      </c>
      <c r="BJ253" s="18" t="s">
        <v>86</v>
      </c>
      <c r="BK253" s="201">
        <f>ROUND(I253*H253,2)</f>
        <v>0</v>
      </c>
      <c r="BL253" s="18" t="s">
        <v>151</v>
      </c>
      <c r="BM253" s="200" t="s">
        <v>352</v>
      </c>
    </row>
    <row r="254" spans="1:65" s="13" customFormat="1" ht="11.25">
      <c r="B254" s="202"/>
      <c r="C254" s="203"/>
      <c r="D254" s="204" t="s">
        <v>153</v>
      </c>
      <c r="E254" s="205" t="s">
        <v>1</v>
      </c>
      <c r="F254" s="206" t="s">
        <v>353</v>
      </c>
      <c r="G254" s="203"/>
      <c r="H254" s="207">
        <v>1.2</v>
      </c>
      <c r="I254" s="208"/>
      <c r="J254" s="203"/>
      <c r="K254" s="203"/>
      <c r="L254" s="209"/>
      <c r="M254" s="210"/>
      <c r="N254" s="211"/>
      <c r="O254" s="211"/>
      <c r="P254" s="211"/>
      <c r="Q254" s="211"/>
      <c r="R254" s="211"/>
      <c r="S254" s="211"/>
      <c r="T254" s="212"/>
      <c r="AT254" s="213" t="s">
        <v>153</v>
      </c>
      <c r="AU254" s="213" t="s">
        <v>88</v>
      </c>
      <c r="AV254" s="13" t="s">
        <v>88</v>
      </c>
      <c r="AW254" s="13" t="s">
        <v>34</v>
      </c>
      <c r="AX254" s="13" t="s">
        <v>86</v>
      </c>
      <c r="AY254" s="213" t="s">
        <v>144</v>
      </c>
    </row>
    <row r="255" spans="1:65" s="2" customFormat="1" ht="24.2" customHeight="1">
      <c r="A255" s="35"/>
      <c r="B255" s="36"/>
      <c r="C255" s="188" t="s">
        <v>354</v>
      </c>
      <c r="D255" s="188" t="s">
        <v>147</v>
      </c>
      <c r="E255" s="189" t="s">
        <v>355</v>
      </c>
      <c r="F255" s="190" t="s">
        <v>356</v>
      </c>
      <c r="G255" s="191" t="s">
        <v>174</v>
      </c>
      <c r="H255" s="192">
        <v>9.77</v>
      </c>
      <c r="I255" s="193"/>
      <c r="J255" s="194">
        <f>ROUND(I255*H255,2)</f>
        <v>0</v>
      </c>
      <c r="K255" s="195"/>
      <c r="L255" s="40"/>
      <c r="M255" s="196" t="s">
        <v>1</v>
      </c>
      <c r="N255" s="197" t="s">
        <v>43</v>
      </c>
      <c r="O255" s="72"/>
      <c r="P255" s="198">
        <f>O255*H255</f>
        <v>0</v>
      </c>
      <c r="Q255" s="198">
        <v>0</v>
      </c>
      <c r="R255" s="198">
        <f>Q255*H255</f>
        <v>0</v>
      </c>
      <c r="S255" s="198">
        <v>0</v>
      </c>
      <c r="T255" s="199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0" t="s">
        <v>151</v>
      </c>
      <c r="AT255" s="200" t="s">
        <v>147</v>
      </c>
      <c r="AU255" s="200" t="s">
        <v>88</v>
      </c>
      <c r="AY255" s="18" t="s">
        <v>144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18" t="s">
        <v>86</v>
      </c>
      <c r="BK255" s="201">
        <f>ROUND(I255*H255,2)</f>
        <v>0</v>
      </c>
      <c r="BL255" s="18" t="s">
        <v>151</v>
      </c>
      <c r="BM255" s="200" t="s">
        <v>357</v>
      </c>
    </row>
    <row r="256" spans="1:65" s="14" customFormat="1" ht="11.25">
      <c r="B256" s="218"/>
      <c r="C256" s="219"/>
      <c r="D256" s="204" t="s">
        <v>153</v>
      </c>
      <c r="E256" s="220" t="s">
        <v>1</v>
      </c>
      <c r="F256" s="221" t="s">
        <v>162</v>
      </c>
      <c r="G256" s="219"/>
      <c r="H256" s="220" t="s">
        <v>1</v>
      </c>
      <c r="I256" s="222"/>
      <c r="J256" s="219"/>
      <c r="K256" s="219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153</v>
      </c>
      <c r="AU256" s="227" t="s">
        <v>88</v>
      </c>
      <c r="AV256" s="14" t="s">
        <v>86</v>
      </c>
      <c r="AW256" s="14" t="s">
        <v>34</v>
      </c>
      <c r="AX256" s="14" t="s">
        <v>78</v>
      </c>
      <c r="AY256" s="227" t="s">
        <v>144</v>
      </c>
    </row>
    <row r="257" spans="1:65" s="13" customFormat="1" ht="11.25">
      <c r="B257" s="202"/>
      <c r="C257" s="203"/>
      <c r="D257" s="204" t="s">
        <v>153</v>
      </c>
      <c r="E257" s="205" t="s">
        <v>1</v>
      </c>
      <c r="F257" s="206" t="s">
        <v>358</v>
      </c>
      <c r="G257" s="203"/>
      <c r="H257" s="207">
        <v>5.28</v>
      </c>
      <c r="I257" s="208"/>
      <c r="J257" s="203"/>
      <c r="K257" s="203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153</v>
      </c>
      <c r="AU257" s="213" t="s">
        <v>88</v>
      </c>
      <c r="AV257" s="13" t="s">
        <v>88</v>
      </c>
      <c r="AW257" s="13" t="s">
        <v>34</v>
      </c>
      <c r="AX257" s="13" t="s">
        <v>78</v>
      </c>
      <c r="AY257" s="213" t="s">
        <v>144</v>
      </c>
    </row>
    <row r="258" spans="1:65" s="13" customFormat="1" ht="11.25">
      <c r="B258" s="202"/>
      <c r="C258" s="203"/>
      <c r="D258" s="204" t="s">
        <v>153</v>
      </c>
      <c r="E258" s="205" t="s">
        <v>1</v>
      </c>
      <c r="F258" s="206" t="s">
        <v>359</v>
      </c>
      <c r="G258" s="203"/>
      <c r="H258" s="207">
        <v>2.5299999999999998</v>
      </c>
      <c r="I258" s="208"/>
      <c r="J258" s="203"/>
      <c r="K258" s="203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153</v>
      </c>
      <c r="AU258" s="213" t="s">
        <v>88</v>
      </c>
      <c r="AV258" s="13" t="s">
        <v>88</v>
      </c>
      <c r="AW258" s="13" t="s">
        <v>34</v>
      </c>
      <c r="AX258" s="13" t="s">
        <v>78</v>
      </c>
      <c r="AY258" s="213" t="s">
        <v>144</v>
      </c>
    </row>
    <row r="259" spans="1:65" s="14" customFormat="1" ht="11.25">
      <c r="B259" s="218"/>
      <c r="C259" s="219"/>
      <c r="D259" s="204" t="s">
        <v>153</v>
      </c>
      <c r="E259" s="220" t="s">
        <v>1</v>
      </c>
      <c r="F259" s="221" t="s">
        <v>161</v>
      </c>
      <c r="G259" s="219"/>
      <c r="H259" s="220" t="s">
        <v>1</v>
      </c>
      <c r="I259" s="222"/>
      <c r="J259" s="219"/>
      <c r="K259" s="219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153</v>
      </c>
      <c r="AU259" s="227" t="s">
        <v>88</v>
      </c>
      <c r="AV259" s="14" t="s">
        <v>86</v>
      </c>
      <c r="AW259" s="14" t="s">
        <v>34</v>
      </c>
      <c r="AX259" s="14" t="s">
        <v>78</v>
      </c>
      <c r="AY259" s="227" t="s">
        <v>144</v>
      </c>
    </row>
    <row r="260" spans="1:65" s="13" customFormat="1" ht="11.25">
      <c r="B260" s="202"/>
      <c r="C260" s="203"/>
      <c r="D260" s="204" t="s">
        <v>153</v>
      </c>
      <c r="E260" s="205" t="s">
        <v>1</v>
      </c>
      <c r="F260" s="206" t="s">
        <v>360</v>
      </c>
      <c r="G260" s="203"/>
      <c r="H260" s="207">
        <v>1.96</v>
      </c>
      <c r="I260" s="208"/>
      <c r="J260" s="203"/>
      <c r="K260" s="203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153</v>
      </c>
      <c r="AU260" s="213" t="s">
        <v>88</v>
      </c>
      <c r="AV260" s="13" t="s">
        <v>88</v>
      </c>
      <c r="AW260" s="13" t="s">
        <v>34</v>
      </c>
      <c r="AX260" s="13" t="s">
        <v>78</v>
      </c>
      <c r="AY260" s="213" t="s">
        <v>144</v>
      </c>
    </row>
    <row r="261" spans="1:65" s="15" customFormat="1" ht="11.25">
      <c r="B261" s="228"/>
      <c r="C261" s="229"/>
      <c r="D261" s="204" t="s">
        <v>153</v>
      </c>
      <c r="E261" s="230" t="s">
        <v>1</v>
      </c>
      <c r="F261" s="231" t="s">
        <v>164</v>
      </c>
      <c r="G261" s="229"/>
      <c r="H261" s="232">
        <v>9.77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AT261" s="238" t="s">
        <v>153</v>
      </c>
      <c r="AU261" s="238" t="s">
        <v>88</v>
      </c>
      <c r="AV261" s="15" t="s">
        <v>151</v>
      </c>
      <c r="AW261" s="15" t="s">
        <v>34</v>
      </c>
      <c r="AX261" s="15" t="s">
        <v>86</v>
      </c>
      <c r="AY261" s="238" t="s">
        <v>144</v>
      </c>
    </row>
    <row r="262" spans="1:65" s="2" customFormat="1" ht="14.45" customHeight="1">
      <c r="A262" s="35"/>
      <c r="B262" s="36"/>
      <c r="C262" s="188" t="s">
        <v>361</v>
      </c>
      <c r="D262" s="188" t="s">
        <v>147</v>
      </c>
      <c r="E262" s="189" t="s">
        <v>362</v>
      </c>
      <c r="F262" s="190" t="s">
        <v>363</v>
      </c>
      <c r="G262" s="191" t="s">
        <v>174</v>
      </c>
      <c r="H262" s="192">
        <v>1.6</v>
      </c>
      <c r="I262" s="193"/>
      <c r="J262" s="194">
        <f>ROUND(I262*H262,2)</f>
        <v>0</v>
      </c>
      <c r="K262" s="195"/>
      <c r="L262" s="40"/>
      <c r="M262" s="196" t="s">
        <v>1</v>
      </c>
      <c r="N262" s="197" t="s">
        <v>43</v>
      </c>
      <c r="O262" s="72"/>
      <c r="P262" s="198">
        <f>O262*H262</f>
        <v>0</v>
      </c>
      <c r="Q262" s="198">
        <v>0</v>
      </c>
      <c r="R262" s="198">
        <f>Q262*H262</f>
        <v>0</v>
      </c>
      <c r="S262" s="198">
        <v>8.7999999999999995E-2</v>
      </c>
      <c r="T262" s="199">
        <f>S262*H262</f>
        <v>0.14080000000000001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0" t="s">
        <v>151</v>
      </c>
      <c r="AT262" s="200" t="s">
        <v>147</v>
      </c>
      <c r="AU262" s="200" t="s">
        <v>88</v>
      </c>
      <c r="AY262" s="18" t="s">
        <v>144</v>
      </c>
      <c r="BE262" s="201">
        <f>IF(N262="základní",J262,0)</f>
        <v>0</v>
      </c>
      <c r="BF262" s="201">
        <f>IF(N262="snížená",J262,0)</f>
        <v>0</v>
      </c>
      <c r="BG262" s="201">
        <f>IF(N262="zákl. přenesená",J262,0)</f>
        <v>0</v>
      </c>
      <c r="BH262" s="201">
        <f>IF(N262="sníž. přenesená",J262,0)</f>
        <v>0</v>
      </c>
      <c r="BI262" s="201">
        <f>IF(N262="nulová",J262,0)</f>
        <v>0</v>
      </c>
      <c r="BJ262" s="18" t="s">
        <v>86</v>
      </c>
      <c r="BK262" s="201">
        <f>ROUND(I262*H262,2)</f>
        <v>0</v>
      </c>
      <c r="BL262" s="18" t="s">
        <v>151</v>
      </c>
      <c r="BM262" s="200" t="s">
        <v>364</v>
      </c>
    </row>
    <row r="263" spans="1:65" s="13" customFormat="1" ht="11.25">
      <c r="B263" s="202"/>
      <c r="C263" s="203"/>
      <c r="D263" s="204" t="s">
        <v>153</v>
      </c>
      <c r="E263" s="205" t="s">
        <v>1</v>
      </c>
      <c r="F263" s="206" t="s">
        <v>365</v>
      </c>
      <c r="G263" s="203"/>
      <c r="H263" s="207">
        <v>1.6</v>
      </c>
      <c r="I263" s="208"/>
      <c r="J263" s="203"/>
      <c r="K263" s="203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153</v>
      </c>
      <c r="AU263" s="213" t="s">
        <v>88</v>
      </c>
      <c r="AV263" s="13" t="s">
        <v>88</v>
      </c>
      <c r="AW263" s="13" t="s">
        <v>34</v>
      </c>
      <c r="AX263" s="13" t="s">
        <v>86</v>
      </c>
      <c r="AY263" s="213" t="s">
        <v>144</v>
      </c>
    </row>
    <row r="264" spans="1:65" s="2" customFormat="1" ht="14.45" customHeight="1">
      <c r="A264" s="35"/>
      <c r="B264" s="36"/>
      <c r="C264" s="188" t="s">
        <v>366</v>
      </c>
      <c r="D264" s="188" t="s">
        <v>147</v>
      </c>
      <c r="E264" s="189" t="s">
        <v>367</v>
      </c>
      <c r="F264" s="190" t="s">
        <v>368</v>
      </c>
      <c r="G264" s="191" t="s">
        <v>174</v>
      </c>
      <c r="H264" s="192">
        <v>13.44</v>
      </c>
      <c r="I264" s="193"/>
      <c r="J264" s="194">
        <f>ROUND(I264*H264,2)</f>
        <v>0</v>
      </c>
      <c r="K264" s="195"/>
      <c r="L264" s="40"/>
      <c r="M264" s="196" t="s">
        <v>1</v>
      </c>
      <c r="N264" s="197" t="s">
        <v>43</v>
      </c>
      <c r="O264" s="72"/>
      <c r="P264" s="198">
        <f>O264*H264</f>
        <v>0</v>
      </c>
      <c r="Q264" s="198">
        <v>0</v>
      </c>
      <c r="R264" s="198">
        <f>Q264*H264</f>
        <v>0</v>
      </c>
      <c r="S264" s="198">
        <v>6.7000000000000004E-2</v>
      </c>
      <c r="T264" s="199">
        <f>S264*H264</f>
        <v>0.90048000000000006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0" t="s">
        <v>151</v>
      </c>
      <c r="AT264" s="200" t="s">
        <v>147</v>
      </c>
      <c r="AU264" s="200" t="s">
        <v>88</v>
      </c>
      <c r="AY264" s="18" t="s">
        <v>144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18" t="s">
        <v>86</v>
      </c>
      <c r="BK264" s="201">
        <f>ROUND(I264*H264,2)</f>
        <v>0</v>
      </c>
      <c r="BL264" s="18" t="s">
        <v>151</v>
      </c>
      <c r="BM264" s="200" t="s">
        <v>369</v>
      </c>
    </row>
    <row r="265" spans="1:65" s="13" customFormat="1" ht="11.25">
      <c r="B265" s="202"/>
      <c r="C265" s="203"/>
      <c r="D265" s="204" t="s">
        <v>153</v>
      </c>
      <c r="E265" s="205" t="s">
        <v>1</v>
      </c>
      <c r="F265" s="206" t="s">
        <v>246</v>
      </c>
      <c r="G265" s="203"/>
      <c r="H265" s="207">
        <v>13.44</v>
      </c>
      <c r="I265" s="208"/>
      <c r="J265" s="203"/>
      <c r="K265" s="203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153</v>
      </c>
      <c r="AU265" s="213" t="s">
        <v>88</v>
      </c>
      <c r="AV265" s="13" t="s">
        <v>88</v>
      </c>
      <c r="AW265" s="13" t="s">
        <v>34</v>
      </c>
      <c r="AX265" s="13" t="s">
        <v>86</v>
      </c>
      <c r="AY265" s="213" t="s">
        <v>144</v>
      </c>
    </row>
    <row r="266" spans="1:65" s="2" customFormat="1" ht="24.2" customHeight="1">
      <c r="A266" s="35"/>
      <c r="B266" s="36"/>
      <c r="C266" s="188" t="s">
        <v>370</v>
      </c>
      <c r="D266" s="188" t="s">
        <v>147</v>
      </c>
      <c r="E266" s="189" t="s">
        <v>371</v>
      </c>
      <c r="F266" s="190" t="s">
        <v>372</v>
      </c>
      <c r="G266" s="191" t="s">
        <v>174</v>
      </c>
      <c r="H266" s="192">
        <v>0.72</v>
      </c>
      <c r="I266" s="193"/>
      <c r="J266" s="194">
        <f>ROUND(I266*H266,2)</f>
        <v>0</v>
      </c>
      <c r="K266" s="195"/>
      <c r="L266" s="40"/>
      <c r="M266" s="196" t="s">
        <v>1</v>
      </c>
      <c r="N266" s="197" t="s">
        <v>43</v>
      </c>
      <c r="O266" s="72"/>
      <c r="P266" s="198">
        <f>O266*H266</f>
        <v>0</v>
      </c>
      <c r="Q266" s="198">
        <v>0</v>
      </c>
      <c r="R266" s="198">
        <f>Q266*H266</f>
        <v>0</v>
      </c>
      <c r="S266" s="198">
        <v>6.5000000000000002E-2</v>
      </c>
      <c r="T266" s="199">
        <f>S266*H266</f>
        <v>4.6800000000000001E-2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0" t="s">
        <v>151</v>
      </c>
      <c r="AT266" s="200" t="s">
        <v>147</v>
      </c>
      <c r="AU266" s="200" t="s">
        <v>88</v>
      </c>
      <c r="AY266" s="18" t="s">
        <v>144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18" t="s">
        <v>86</v>
      </c>
      <c r="BK266" s="201">
        <f>ROUND(I266*H266,2)</f>
        <v>0</v>
      </c>
      <c r="BL266" s="18" t="s">
        <v>151</v>
      </c>
      <c r="BM266" s="200" t="s">
        <v>373</v>
      </c>
    </row>
    <row r="267" spans="1:65" s="13" customFormat="1" ht="11.25">
      <c r="B267" s="202"/>
      <c r="C267" s="203"/>
      <c r="D267" s="204" t="s">
        <v>153</v>
      </c>
      <c r="E267" s="205" t="s">
        <v>1</v>
      </c>
      <c r="F267" s="206" t="s">
        <v>374</v>
      </c>
      <c r="G267" s="203"/>
      <c r="H267" s="207">
        <v>0.72</v>
      </c>
      <c r="I267" s="208"/>
      <c r="J267" s="203"/>
      <c r="K267" s="203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153</v>
      </c>
      <c r="AU267" s="213" t="s">
        <v>88</v>
      </c>
      <c r="AV267" s="13" t="s">
        <v>88</v>
      </c>
      <c r="AW267" s="13" t="s">
        <v>34</v>
      </c>
      <c r="AX267" s="13" t="s">
        <v>86</v>
      </c>
      <c r="AY267" s="213" t="s">
        <v>144</v>
      </c>
    </row>
    <row r="268" spans="1:65" s="2" customFormat="1" ht="24.2" customHeight="1">
      <c r="A268" s="35"/>
      <c r="B268" s="36"/>
      <c r="C268" s="188" t="s">
        <v>375</v>
      </c>
      <c r="D268" s="188" t="s">
        <v>147</v>
      </c>
      <c r="E268" s="189" t="s">
        <v>376</v>
      </c>
      <c r="F268" s="190" t="s">
        <v>377</v>
      </c>
      <c r="G268" s="191" t="s">
        <v>174</v>
      </c>
      <c r="H268" s="192">
        <v>33.880000000000003</v>
      </c>
      <c r="I268" s="193"/>
      <c r="J268" s="194">
        <f>ROUND(I268*H268,2)</f>
        <v>0</v>
      </c>
      <c r="K268" s="195"/>
      <c r="L268" s="40"/>
      <c r="M268" s="196" t="s">
        <v>1</v>
      </c>
      <c r="N268" s="197" t="s">
        <v>43</v>
      </c>
      <c r="O268" s="72"/>
      <c r="P268" s="198">
        <f>O268*H268</f>
        <v>0</v>
      </c>
      <c r="Q268" s="198">
        <v>0</v>
      </c>
      <c r="R268" s="198">
        <f>Q268*H268</f>
        <v>0</v>
      </c>
      <c r="S268" s="198">
        <v>5.8999999999999997E-2</v>
      </c>
      <c r="T268" s="199">
        <f>S268*H268</f>
        <v>1.99892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0" t="s">
        <v>151</v>
      </c>
      <c r="AT268" s="200" t="s">
        <v>147</v>
      </c>
      <c r="AU268" s="200" t="s">
        <v>88</v>
      </c>
      <c r="AY268" s="18" t="s">
        <v>144</v>
      </c>
      <c r="BE268" s="201">
        <f>IF(N268="základní",J268,0)</f>
        <v>0</v>
      </c>
      <c r="BF268" s="201">
        <f>IF(N268="snížená",J268,0)</f>
        <v>0</v>
      </c>
      <c r="BG268" s="201">
        <f>IF(N268="zákl. přenesená",J268,0)</f>
        <v>0</v>
      </c>
      <c r="BH268" s="201">
        <f>IF(N268="sníž. přenesená",J268,0)</f>
        <v>0</v>
      </c>
      <c r="BI268" s="201">
        <f>IF(N268="nulová",J268,0)</f>
        <v>0</v>
      </c>
      <c r="BJ268" s="18" t="s">
        <v>86</v>
      </c>
      <c r="BK268" s="201">
        <f>ROUND(I268*H268,2)</f>
        <v>0</v>
      </c>
      <c r="BL268" s="18" t="s">
        <v>151</v>
      </c>
      <c r="BM268" s="200" t="s">
        <v>378</v>
      </c>
    </row>
    <row r="269" spans="1:65" s="14" customFormat="1" ht="11.25">
      <c r="B269" s="218"/>
      <c r="C269" s="219"/>
      <c r="D269" s="204" t="s">
        <v>153</v>
      </c>
      <c r="E269" s="220" t="s">
        <v>1</v>
      </c>
      <c r="F269" s="221" t="s">
        <v>177</v>
      </c>
      <c r="G269" s="219"/>
      <c r="H269" s="220" t="s">
        <v>1</v>
      </c>
      <c r="I269" s="222"/>
      <c r="J269" s="219"/>
      <c r="K269" s="219"/>
      <c r="L269" s="223"/>
      <c r="M269" s="224"/>
      <c r="N269" s="225"/>
      <c r="O269" s="225"/>
      <c r="P269" s="225"/>
      <c r="Q269" s="225"/>
      <c r="R269" s="225"/>
      <c r="S269" s="225"/>
      <c r="T269" s="226"/>
      <c r="AT269" s="227" t="s">
        <v>153</v>
      </c>
      <c r="AU269" s="227" t="s">
        <v>88</v>
      </c>
      <c r="AV269" s="14" t="s">
        <v>86</v>
      </c>
      <c r="AW269" s="14" t="s">
        <v>34</v>
      </c>
      <c r="AX269" s="14" t="s">
        <v>78</v>
      </c>
      <c r="AY269" s="227" t="s">
        <v>144</v>
      </c>
    </row>
    <row r="270" spans="1:65" s="13" customFormat="1" ht="11.25">
      <c r="B270" s="202"/>
      <c r="C270" s="203"/>
      <c r="D270" s="204" t="s">
        <v>153</v>
      </c>
      <c r="E270" s="205" t="s">
        <v>1</v>
      </c>
      <c r="F270" s="206" t="s">
        <v>379</v>
      </c>
      <c r="G270" s="203"/>
      <c r="H270" s="207">
        <v>7.92</v>
      </c>
      <c r="I270" s="208"/>
      <c r="J270" s="203"/>
      <c r="K270" s="203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153</v>
      </c>
      <c r="AU270" s="213" t="s">
        <v>88</v>
      </c>
      <c r="AV270" s="13" t="s">
        <v>88</v>
      </c>
      <c r="AW270" s="13" t="s">
        <v>34</v>
      </c>
      <c r="AX270" s="13" t="s">
        <v>78</v>
      </c>
      <c r="AY270" s="213" t="s">
        <v>144</v>
      </c>
    </row>
    <row r="271" spans="1:65" s="13" customFormat="1" ht="11.25">
      <c r="B271" s="202"/>
      <c r="C271" s="203"/>
      <c r="D271" s="204" t="s">
        <v>153</v>
      </c>
      <c r="E271" s="205" t="s">
        <v>1</v>
      </c>
      <c r="F271" s="206" t="s">
        <v>359</v>
      </c>
      <c r="G271" s="203"/>
      <c r="H271" s="207">
        <v>2.5299999999999998</v>
      </c>
      <c r="I271" s="208"/>
      <c r="J271" s="203"/>
      <c r="K271" s="203"/>
      <c r="L271" s="209"/>
      <c r="M271" s="210"/>
      <c r="N271" s="211"/>
      <c r="O271" s="211"/>
      <c r="P271" s="211"/>
      <c r="Q271" s="211"/>
      <c r="R271" s="211"/>
      <c r="S271" s="211"/>
      <c r="T271" s="212"/>
      <c r="AT271" s="213" t="s">
        <v>153</v>
      </c>
      <c r="AU271" s="213" t="s">
        <v>88</v>
      </c>
      <c r="AV271" s="13" t="s">
        <v>88</v>
      </c>
      <c r="AW271" s="13" t="s">
        <v>34</v>
      </c>
      <c r="AX271" s="13" t="s">
        <v>78</v>
      </c>
      <c r="AY271" s="213" t="s">
        <v>144</v>
      </c>
    </row>
    <row r="272" spans="1:65" s="14" customFormat="1" ht="11.25">
      <c r="B272" s="218"/>
      <c r="C272" s="219"/>
      <c r="D272" s="204" t="s">
        <v>153</v>
      </c>
      <c r="E272" s="220" t="s">
        <v>1</v>
      </c>
      <c r="F272" s="221" t="s">
        <v>161</v>
      </c>
      <c r="G272" s="219"/>
      <c r="H272" s="220" t="s">
        <v>1</v>
      </c>
      <c r="I272" s="222"/>
      <c r="J272" s="219"/>
      <c r="K272" s="219"/>
      <c r="L272" s="223"/>
      <c r="M272" s="224"/>
      <c r="N272" s="225"/>
      <c r="O272" s="225"/>
      <c r="P272" s="225"/>
      <c r="Q272" s="225"/>
      <c r="R272" s="225"/>
      <c r="S272" s="225"/>
      <c r="T272" s="226"/>
      <c r="AT272" s="227" t="s">
        <v>153</v>
      </c>
      <c r="AU272" s="227" t="s">
        <v>88</v>
      </c>
      <c r="AV272" s="14" t="s">
        <v>86</v>
      </c>
      <c r="AW272" s="14" t="s">
        <v>34</v>
      </c>
      <c r="AX272" s="14" t="s">
        <v>78</v>
      </c>
      <c r="AY272" s="227" t="s">
        <v>144</v>
      </c>
    </row>
    <row r="273" spans="1:65" s="13" customFormat="1" ht="11.25">
      <c r="B273" s="202"/>
      <c r="C273" s="203"/>
      <c r="D273" s="204" t="s">
        <v>153</v>
      </c>
      <c r="E273" s="205" t="s">
        <v>1</v>
      </c>
      <c r="F273" s="206" t="s">
        <v>380</v>
      </c>
      <c r="G273" s="203"/>
      <c r="H273" s="207">
        <v>15.84</v>
      </c>
      <c r="I273" s="208"/>
      <c r="J273" s="203"/>
      <c r="K273" s="203"/>
      <c r="L273" s="209"/>
      <c r="M273" s="210"/>
      <c r="N273" s="211"/>
      <c r="O273" s="211"/>
      <c r="P273" s="211"/>
      <c r="Q273" s="211"/>
      <c r="R273" s="211"/>
      <c r="S273" s="211"/>
      <c r="T273" s="212"/>
      <c r="AT273" s="213" t="s">
        <v>153</v>
      </c>
      <c r="AU273" s="213" t="s">
        <v>88</v>
      </c>
      <c r="AV273" s="13" t="s">
        <v>88</v>
      </c>
      <c r="AW273" s="13" t="s">
        <v>34</v>
      </c>
      <c r="AX273" s="13" t="s">
        <v>78</v>
      </c>
      <c r="AY273" s="213" t="s">
        <v>144</v>
      </c>
    </row>
    <row r="274" spans="1:65" s="13" customFormat="1" ht="11.25">
      <c r="B274" s="202"/>
      <c r="C274" s="203"/>
      <c r="D274" s="204" t="s">
        <v>153</v>
      </c>
      <c r="E274" s="205" t="s">
        <v>1</v>
      </c>
      <c r="F274" s="206" t="s">
        <v>381</v>
      </c>
      <c r="G274" s="203"/>
      <c r="H274" s="207">
        <v>7.59</v>
      </c>
      <c r="I274" s="208"/>
      <c r="J274" s="203"/>
      <c r="K274" s="203"/>
      <c r="L274" s="209"/>
      <c r="M274" s="210"/>
      <c r="N274" s="211"/>
      <c r="O274" s="211"/>
      <c r="P274" s="211"/>
      <c r="Q274" s="211"/>
      <c r="R274" s="211"/>
      <c r="S274" s="211"/>
      <c r="T274" s="212"/>
      <c r="AT274" s="213" t="s">
        <v>153</v>
      </c>
      <c r="AU274" s="213" t="s">
        <v>88</v>
      </c>
      <c r="AV274" s="13" t="s">
        <v>88</v>
      </c>
      <c r="AW274" s="13" t="s">
        <v>34</v>
      </c>
      <c r="AX274" s="13" t="s">
        <v>78</v>
      </c>
      <c r="AY274" s="213" t="s">
        <v>144</v>
      </c>
    </row>
    <row r="275" spans="1:65" s="15" customFormat="1" ht="11.25">
      <c r="B275" s="228"/>
      <c r="C275" s="229"/>
      <c r="D275" s="204" t="s">
        <v>153</v>
      </c>
      <c r="E275" s="230" t="s">
        <v>1</v>
      </c>
      <c r="F275" s="231" t="s">
        <v>164</v>
      </c>
      <c r="G275" s="229"/>
      <c r="H275" s="232">
        <v>33.879999999999995</v>
      </c>
      <c r="I275" s="233"/>
      <c r="J275" s="229"/>
      <c r="K275" s="229"/>
      <c r="L275" s="234"/>
      <c r="M275" s="235"/>
      <c r="N275" s="236"/>
      <c r="O275" s="236"/>
      <c r="P275" s="236"/>
      <c r="Q275" s="236"/>
      <c r="R275" s="236"/>
      <c r="S275" s="236"/>
      <c r="T275" s="237"/>
      <c r="AT275" s="238" t="s">
        <v>153</v>
      </c>
      <c r="AU275" s="238" t="s">
        <v>88</v>
      </c>
      <c r="AV275" s="15" t="s">
        <v>151</v>
      </c>
      <c r="AW275" s="15" t="s">
        <v>34</v>
      </c>
      <c r="AX275" s="15" t="s">
        <v>86</v>
      </c>
      <c r="AY275" s="238" t="s">
        <v>144</v>
      </c>
    </row>
    <row r="276" spans="1:65" s="2" customFormat="1" ht="14.45" customHeight="1">
      <c r="A276" s="35"/>
      <c r="B276" s="36"/>
      <c r="C276" s="188" t="s">
        <v>382</v>
      </c>
      <c r="D276" s="188" t="s">
        <v>147</v>
      </c>
      <c r="E276" s="189" t="s">
        <v>383</v>
      </c>
      <c r="F276" s="190" t="s">
        <v>384</v>
      </c>
      <c r="G276" s="191" t="s">
        <v>174</v>
      </c>
      <c r="H276" s="192">
        <v>4.4800000000000004</v>
      </c>
      <c r="I276" s="193"/>
      <c r="J276" s="194">
        <f>ROUND(I276*H276,2)</f>
        <v>0</v>
      </c>
      <c r="K276" s="195"/>
      <c r="L276" s="40"/>
      <c r="M276" s="196" t="s">
        <v>1</v>
      </c>
      <c r="N276" s="197" t="s">
        <v>43</v>
      </c>
      <c r="O276" s="72"/>
      <c r="P276" s="198">
        <f>O276*H276</f>
        <v>0</v>
      </c>
      <c r="Q276" s="198">
        <v>0</v>
      </c>
      <c r="R276" s="198">
        <f>Q276*H276</f>
        <v>0</v>
      </c>
      <c r="S276" s="198">
        <v>6.2E-2</v>
      </c>
      <c r="T276" s="199">
        <f>S276*H276</f>
        <v>0.27776000000000001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0" t="s">
        <v>151</v>
      </c>
      <c r="AT276" s="200" t="s">
        <v>147</v>
      </c>
      <c r="AU276" s="200" t="s">
        <v>88</v>
      </c>
      <c r="AY276" s="18" t="s">
        <v>144</v>
      </c>
      <c r="BE276" s="201">
        <f>IF(N276="základní",J276,0)</f>
        <v>0</v>
      </c>
      <c r="BF276" s="201">
        <f>IF(N276="snížená",J276,0)</f>
        <v>0</v>
      </c>
      <c r="BG276" s="201">
        <f>IF(N276="zákl. přenesená",J276,0)</f>
        <v>0</v>
      </c>
      <c r="BH276" s="201">
        <f>IF(N276="sníž. přenesená",J276,0)</f>
        <v>0</v>
      </c>
      <c r="BI276" s="201">
        <f>IF(N276="nulová",J276,0)</f>
        <v>0</v>
      </c>
      <c r="BJ276" s="18" t="s">
        <v>86</v>
      </c>
      <c r="BK276" s="201">
        <f>ROUND(I276*H276,2)</f>
        <v>0</v>
      </c>
      <c r="BL276" s="18" t="s">
        <v>151</v>
      </c>
      <c r="BM276" s="200" t="s">
        <v>385</v>
      </c>
    </row>
    <row r="277" spans="1:65" s="13" customFormat="1" ht="11.25">
      <c r="B277" s="202"/>
      <c r="C277" s="203"/>
      <c r="D277" s="204" t="s">
        <v>153</v>
      </c>
      <c r="E277" s="205" t="s">
        <v>1</v>
      </c>
      <c r="F277" s="206" t="s">
        <v>386</v>
      </c>
      <c r="G277" s="203"/>
      <c r="H277" s="207">
        <v>4.4800000000000004</v>
      </c>
      <c r="I277" s="208"/>
      <c r="J277" s="203"/>
      <c r="K277" s="203"/>
      <c r="L277" s="209"/>
      <c r="M277" s="210"/>
      <c r="N277" s="211"/>
      <c r="O277" s="211"/>
      <c r="P277" s="211"/>
      <c r="Q277" s="211"/>
      <c r="R277" s="211"/>
      <c r="S277" s="211"/>
      <c r="T277" s="212"/>
      <c r="AT277" s="213" t="s">
        <v>153</v>
      </c>
      <c r="AU277" s="213" t="s">
        <v>88</v>
      </c>
      <c r="AV277" s="13" t="s">
        <v>88</v>
      </c>
      <c r="AW277" s="13" t="s">
        <v>34</v>
      </c>
      <c r="AX277" s="13" t="s">
        <v>78</v>
      </c>
      <c r="AY277" s="213" t="s">
        <v>144</v>
      </c>
    </row>
    <row r="278" spans="1:65" s="15" customFormat="1" ht="11.25">
      <c r="B278" s="228"/>
      <c r="C278" s="229"/>
      <c r="D278" s="204" t="s">
        <v>153</v>
      </c>
      <c r="E278" s="230" t="s">
        <v>1</v>
      </c>
      <c r="F278" s="231" t="s">
        <v>164</v>
      </c>
      <c r="G278" s="229"/>
      <c r="H278" s="232">
        <v>4.4800000000000004</v>
      </c>
      <c r="I278" s="233"/>
      <c r="J278" s="229"/>
      <c r="K278" s="229"/>
      <c r="L278" s="234"/>
      <c r="M278" s="235"/>
      <c r="N278" s="236"/>
      <c r="O278" s="236"/>
      <c r="P278" s="236"/>
      <c r="Q278" s="236"/>
      <c r="R278" s="236"/>
      <c r="S278" s="236"/>
      <c r="T278" s="237"/>
      <c r="AT278" s="238" t="s">
        <v>153</v>
      </c>
      <c r="AU278" s="238" t="s">
        <v>88</v>
      </c>
      <c r="AV278" s="15" t="s">
        <v>151</v>
      </c>
      <c r="AW278" s="15" t="s">
        <v>34</v>
      </c>
      <c r="AX278" s="15" t="s">
        <v>86</v>
      </c>
      <c r="AY278" s="238" t="s">
        <v>144</v>
      </c>
    </row>
    <row r="279" spans="1:65" s="2" customFormat="1" ht="37.9" customHeight="1">
      <c r="A279" s="35"/>
      <c r="B279" s="36"/>
      <c r="C279" s="188" t="s">
        <v>387</v>
      </c>
      <c r="D279" s="188" t="s">
        <v>147</v>
      </c>
      <c r="E279" s="189" t="s">
        <v>388</v>
      </c>
      <c r="F279" s="190" t="s">
        <v>389</v>
      </c>
      <c r="G279" s="191" t="s">
        <v>174</v>
      </c>
      <c r="H279" s="192">
        <v>528.63</v>
      </c>
      <c r="I279" s="193"/>
      <c r="J279" s="194">
        <f>ROUND(I279*H279,2)</f>
        <v>0</v>
      </c>
      <c r="K279" s="195"/>
      <c r="L279" s="40"/>
      <c r="M279" s="196" t="s">
        <v>1</v>
      </c>
      <c r="N279" s="197" t="s">
        <v>43</v>
      </c>
      <c r="O279" s="72"/>
      <c r="P279" s="198">
        <f>O279*H279</f>
        <v>0</v>
      </c>
      <c r="Q279" s="198">
        <v>0</v>
      </c>
      <c r="R279" s="198">
        <f>Q279*H279</f>
        <v>0</v>
      </c>
      <c r="S279" s="198">
        <v>5.8999999999999997E-2</v>
      </c>
      <c r="T279" s="199">
        <f>S279*H279</f>
        <v>31.189169999999997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0" t="s">
        <v>151</v>
      </c>
      <c r="AT279" s="200" t="s">
        <v>147</v>
      </c>
      <c r="AU279" s="200" t="s">
        <v>88</v>
      </c>
      <c r="AY279" s="18" t="s">
        <v>144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18" t="s">
        <v>86</v>
      </c>
      <c r="BK279" s="201">
        <f>ROUND(I279*H279,2)</f>
        <v>0</v>
      </c>
      <c r="BL279" s="18" t="s">
        <v>151</v>
      </c>
      <c r="BM279" s="200" t="s">
        <v>390</v>
      </c>
    </row>
    <row r="280" spans="1:65" s="12" customFormat="1" ht="22.9" customHeight="1">
      <c r="B280" s="172"/>
      <c r="C280" s="173"/>
      <c r="D280" s="174" t="s">
        <v>77</v>
      </c>
      <c r="E280" s="186" t="s">
        <v>391</v>
      </c>
      <c r="F280" s="186" t="s">
        <v>392</v>
      </c>
      <c r="G280" s="173"/>
      <c r="H280" s="173"/>
      <c r="I280" s="176"/>
      <c r="J280" s="187">
        <f>BK280</f>
        <v>0</v>
      </c>
      <c r="K280" s="173"/>
      <c r="L280" s="178"/>
      <c r="M280" s="179"/>
      <c r="N280" s="180"/>
      <c r="O280" s="180"/>
      <c r="P280" s="181">
        <f>SUM(P281:P292)</f>
        <v>0</v>
      </c>
      <c r="Q280" s="180"/>
      <c r="R280" s="181">
        <f>SUM(R281:R292)</f>
        <v>0</v>
      </c>
      <c r="S280" s="180"/>
      <c r="T280" s="182">
        <f>SUM(T281:T292)</f>
        <v>0</v>
      </c>
      <c r="AR280" s="183" t="s">
        <v>86</v>
      </c>
      <c r="AT280" s="184" t="s">
        <v>77</v>
      </c>
      <c r="AU280" s="184" t="s">
        <v>86</v>
      </c>
      <c r="AY280" s="183" t="s">
        <v>144</v>
      </c>
      <c r="BK280" s="185">
        <f>SUM(BK281:BK292)</f>
        <v>0</v>
      </c>
    </row>
    <row r="281" spans="1:65" s="2" customFormat="1" ht="49.15" customHeight="1">
      <c r="A281" s="35"/>
      <c r="B281" s="36"/>
      <c r="C281" s="188" t="s">
        <v>393</v>
      </c>
      <c r="D281" s="188" t="s">
        <v>147</v>
      </c>
      <c r="E281" s="189" t="s">
        <v>394</v>
      </c>
      <c r="F281" s="190" t="s">
        <v>395</v>
      </c>
      <c r="G281" s="191" t="s">
        <v>396</v>
      </c>
      <c r="H281" s="192">
        <v>0.15</v>
      </c>
      <c r="I281" s="193"/>
      <c r="J281" s="194">
        <f>ROUND(I281*H281,2)</f>
        <v>0</v>
      </c>
      <c r="K281" s="195"/>
      <c r="L281" s="40"/>
      <c r="M281" s="196" t="s">
        <v>1</v>
      </c>
      <c r="N281" s="197" t="s">
        <v>43</v>
      </c>
      <c r="O281" s="72"/>
      <c r="P281" s="198">
        <f>O281*H281</f>
        <v>0</v>
      </c>
      <c r="Q281" s="198">
        <v>0</v>
      </c>
      <c r="R281" s="198">
        <f>Q281*H281</f>
        <v>0</v>
      </c>
      <c r="S281" s="198">
        <v>0</v>
      </c>
      <c r="T281" s="199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0" t="s">
        <v>151</v>
      </c>
      <c r="AT281" s="200" t="s">
        <v>147</v>
      </c>
      <c r="AU281" s="200" t="s">
        <v>88</v>
      </c>
      <c r="AY281" s="18" t="s">
        <v>144</v>
      </c>
      <c r="BE281" s="201">
        <f>IF(N281="základní",J281,0)</f>
        <v>0</v>
      </c>
      <c r="BF281" s="201">
        <f>IF(N281="snížená",J281,0)</f>
        <v>0</v>
      </c>
      <c r="BG281" s="201">
        <f>IF(N281="zákl. přenesená",J281,0)</f>
        <v>0</v>
      </c>
      <c r="BH281" s="201">
        <f>IF(N281="sníž. přenesená",J281,0)</f>
        <v>0</v>
      </c>
      <c r="BI281" s="201">
        <f>IF(N281="nulová",J281,0)</f>
        <v>0</v>
      </c>
      <c r="BJ281" s="18" t="s">
        <v>86</v>
      </c>
      <c r="BK281" s="201">
        <f>ROUND(I281*H281,2)</f>
        <v>0</v>
      </c>
      <c r="BL281" s="18" t="s">
        <v>151</v>
      </c>
      <c r="BM281" s="200" t="s">
        <v>397</v>
      </c>
    </row>
    <row r="282" spans="1:65" s="2" customFormat="1" ht="29.25">
      <c r="A282" s="35"/>
      <c r="B282" s="36"/>
      <c r="C282" s="37"/>
      <c r="D282" s="204" t="s">
        <v>159</v>
      </c>
      <c r="E282" s="37"/>
      <c r="F282" s="214" t="s">
        <v>398</v>
      </c>
      <c r="G282" s="37"/>
      <c r="H282" s="37"/>
      <c r="I282" s="215"/>
      <c r="J282" s="37"/>
      <c r="K282" s="37"/>
      <c r="L282" s="40"/>
      <c r="M282" s="216"/>
      <c r="N282" s="217"/>
      <c r="O282" s="72"/>
      <c r="P282" s="72"/>
      <c r="Q282" s="72"/>
      <c r="R282" s="72"/>
      <c r="S282" s="72"/>
      <c r="T282" s="73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159</v>
      </c>
      <c r="AU282" s="18" t="s">
        <v>88</v>
      </c>
    </row>
    <row r="283" spans="1:65" s="2" customFormat="1" ht="24.2" customHeight="1">
      <c r="A283" s="35"/>
      <c r="B283" s="36"/>
      <c r="C283" s="188" t="s">
        <v>399</v>
      </c>
      <c r="D283" s="188" t="s">
        <v>147</v>
      </c>
      <c r="E283" s="189" t="s">
        <v>400</v>
      </c>
      <c r="F283" s="190" t="s">
        <v>401</v>
      </c>
      <c r="G283" s="191" t="s">
        <v>396</v>
      </c>
      <c r="H283" s="192">
        <v>34.863</v>
      </c>
      <c r="I283" s="193"/>
      <c r="J283" s="194">
        <f>ROUND(I283*H283,2)</f>
        <v>0</v>
      </c>
      <c r="K283" s="195"/>
      <c r="L283" s="40"/>
      <c r="M283" s="196" t="s">
        <v>1</v>
      </c>
      <c r="N283" s="197" t="s">
        <v>43</v>
      </c>
      <c r="O283" s="72"/>
      <c r="P283" s="198">
        <f>O283*H283</f>
        <v>0</v>
      </c>
      <c r="Q283" s="198">
        <v>0</v>
      </c>
      <c r="R283" s="198">
        <f>Q283*H283</f>
        <v>0</v>
      </c>
      <c r="S283" s="198">
        <v>0</v>
      </c>
      <c r="T283" s="199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0" t="s">
        <v>151</v>
      </c>
      <c r="AT283" s="200" t="s">
        <v>147</v>
      </c>
      <c r="AU283" s="200" t="s">
        <v>88</v>
      </c>
      <c r="AY283" s="18" t="s">
        <v>144</v>
      </c>
      <c r="BE283" s="201">
        <f>IF(N283="základní",J283,0)</f>
        <v>0</v>
      </c>
      <c r="BF283" s="201">
        <f>IF(N283="snížená",J283,0)</f>
        <v>0</v>
      </c>
      <c r="BG283" s="201">
        <f>IF(N283="zákl. přenesená",J283,0)</f>
        <v>0</v>
      </c>
      <c r="BH283" s="201">
        <f>IF(N283="sníž. přenesená",J283,0)</f>
        <v>0</v>
      </c>
      <c r="BI283" s="201">
        <f>IF(N283="nulová",J283,0)</f>
        <v>0</v>
      </c>
      <c r="BJ283" s="18" t="s">
        <v>86</v>
      </c>
      <c r="BK283" s="201">
        <f>ROUND(I283*H283,2)</f>
        <v>0</v>
      </c>
      <c r="BL283" s="18" t="s">
        <v>151</v>
      </c>
      <c r="BM283" s="200" t="s">
        <v>402</v>
      </c>
    </row>
    <row r="284" spans="1:65" s="2" customFormat="1" ht="24.2" customHeight="1">
      <c r="A284" s="35"/>
      <c r="B284" s="36"/>
      <c r="C284" s="188" t="s">
        <v>403</v>
      </c>
      <c r="D284" s="188" t="s">
        <v>147</v>
      </c>
      <c r="E284" s="189" t="s">
        <v>404</v>
      </c>
      <c r="F284" s="190" t="s">
        <v>405</v>
      </c>
      <c r="G284" s="191" t="s">
        <v>396</v>
      </c>
      <c r="H284" s="192">
        <v>34.863</v>
      </c>
      <c r="I284" s="193"/>
      <c r="J284" s="194">
        <f>ROUND(I284*H284,2)</f>
        <v>0</v>
      </c>
      <c r="K284" s="195"/>
      <c r="L284" s="40"/>
      <c r="M284" s="196" t="s">
        <v>1</v>
      </c>
      <c r="N284" s="197" t="s">
        <v>43</v>
      </c>
      <c r="O284" s="72"/>
      <c r="P284" s="198">
        <f>O284*H284</f>
        <v>0</v>
      </c>
      <c r="Q284" s="198">
        <v>0</v>
      </c>
      <c r="R284" s="198">
        <f>Q284*H284</f>
        <v>0</v>
      </c>
      <c r="S284" s="198">
        <v>0</v>
      </c>
      <c r="T284" s="199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0" t="s">
        <v>151</v>
      </c>
      <c r="AT284" s="200" t="s">
        <v>147</v>
      </c>
      <c r="AU284" s="200" t="s">
        <v>88</v>
      </c>
      <c r="AY284" s="18" t="s">
        <v>144</v>
      </c>
      <c r="BE284" s="201">
        <f>IF(N284="základní",J284,0)</f>
        <v>0</v>
      </c>
      <c r="BF284" s="201">
        <f>IF(N284="snížená",J284,0)</f>
        <v>0</v>
      </c>
      <c r="BG284" s="201">
        <f>IF(N284="zákl. přenesená",J284,0)</f>
        <v>0</v>
      </c>
      <c r="BH284" s="201">
        <f>IF(N284="sníž. přenesená",J284,0)</f>
        <v>0</v>
      </c>
      <c r="BI284" s="201">
        <f>IF(N284="nulová",J284,0)</f>
        <v>0</v>
      </c>
      <c r="BJ284" s="18" t="s">
        <v>86</v>
      </c>
      <c r="BK284" s="201">
        <f>ROUND(I284*H284,2)</f>
        <v>0</v>
      </c>
      <c r="BL284" s="18" t="s">
        <v>151</v>
      </c>
      <c r="BM284" s="200" t="s">
        <v>406</v>
      </c>
    </row>
    <row r="285" spans="1:65" s="2" customFormat="1" ht="24.2" customHeight="1">
      <c r="A285" s="35"/>
      <c r="B285" s="36"/>
      <c r="C285" s="188" t="s">
        <v>407</v>
      </c>
      <c r="D285" s="188" t="s">
        <v>147</v>
      </c>
      <c r="E285" s="189" t="s">
        <v>408</v>
      </c>
      <c r="F285" s="190" t="s">
        <v>409</v>
      </c>
      <c r="G285" s="191" t="s">
        <v>396</v>
      </c>
      <c r="H285" s="192">
        <v>662.39700000000005</v>
      </c>
      <c r="I285" s="193"/>
      <c r="J285" s="194">
        <f>ROUND(I285*H285,2)</f>
        <v>0</v>
      </c>
      <c r="K285" s="195"/>
      <c r="L285" s="40"/>
      <c r="M285" s="196" t="s">
        <v>1</v>
      </c>
      <c r="N285" s="197" t="s">
        <v>43</v>
      </c>
      <c r="O285" s="72"/>
      <c r="P285" s="198">
        <f>O285*H285</f>
        <v>0</v>
      </c>
      <c r="Q285" s="198">
        <v>0</v>
      </c>
      <c r="R285" s="198">
        <f>Q285*H285</f>
        <v>0</v>
      </c>
      <c r="S285" s="198">
        <v>0</v>
      </c>
      <c r="T285" s="199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0" t="s">
        <v>151</v>
      </c>
      <c r="AT285" s="200" t="s">
        <v>147</v>
      </c>
      <c r="AU285" s="200" t="s">
        <v>88</v>
      </c>
      <c r="AY285" s="18" t="s">
        <v>144</v>
      </c>
      <c r="BE285" s="201">
        <f>IF(N285="základní",J285,0)</f>
        <v>0</v>
      </c>
      <c r="BF285" s="201">
        <f>IF(N285="snížená",J285,0)</f>
        <v>0</v>
      </c>
      <c r="BG285" s="201">
        <f>IF(N285="zákl. přenesená",J285,0)</f>
        <v>0</v>
      </c>
      <c r="BH285" s="201">
        <f>IF(N285="sníž. přenesená",J285,0)</f>
        <v>0</v>
      </c>
      <c r="BI285" s="201">
        <f>IF(N285="nulová",J285,0)</f>
        <v>0</v>
      </c>
      <c r="BJ285" s="18" t="s">
        <v>86</v>
      </c>
      <c r="BK285" s="201">
        <f>ROUND(I285*H285,2)</f>
        <v>0</v>
      </c>
      <c r="BL285" s="18" t="s">
        <v>151</v>
      </c>
      <c r="BM285" s="200" t="s">
        <v>410</v>
      </c>
    </row>
    <row r="286" spans="1:65" s="13" customFormat="1" ht="11.25">
      <c r="B286" s="202"/>
      <c r="C286" s="203"/>
      <c r="D286" s="204" t="s">
        <v>153</v>
      </c>
      <c r="E286" s="203"/>
      <c r="F286" s="206" t="s">
        <v>411</v>
      </c>
      <c r="G286" s="203"/>
      <c r="H286" s="207">
        <v>662.39700000000005</v>
      </c>
      <c r="I286" s="208"/>
      <c r="J286" s="203"/>
      <c r="K286" s="203"/>
      <c r="L286" s="209"/>
      <c r="M286" s="210"/>
      <c r="N286" s="211"/>
      <c r="O286" s="211"/>
      <c r="P286" s="211"/>
      <c r="Q286" s="211"/>
      <c r="R286" s="211"/>
      <c r="S286" s="211"/>
      <c r="T286" s="212"/>
      <c r="AT286" s="213" t="s">
        <v>153</v>
      </c>
      <c r="AU286" s="213" t="s">
        <v>88</v>
      </c>
      <c r="AV286" s="13" t="s">
        <v>88</v>
      </c>
      <c r="AW286" s="13" t="s">
        <v>4</v>
      </c>
      <c r="AX286" s="13" t="s">
        <v>86</v>
      </c>
      <c r="AY286" s="213" t="s">
        <v>144</v>
      </c>
    </row>
    <row r="287" spans="1:65" s="2" customFormat="1" ht="24.2" customHeight="1">
      <c r="A287" s="35"/>
      <c r="B287" s="36"/>
      <c r="C287" s="188" t="s">
        <v>412</v>
      </c>
      <c r="D287" s="188" t="s">
        <v>147</v>
      </c>
      <c r="E287" s="189" t="s">
        <v>413</v>
      </c>
      <c r="F287" s="190" t="s">
        <v>414</v>
      </c>
      <c r="G287" s="191" t="s">
        <v>396</v>
      </c>
      <c r="H287" s="192">
        <v>3.524</v>
      </c>
      <c r="I287" s="193"/>
      <c r="J287" s="194">
        <f>ROUND(I287*H287,2)</f>
        <v>0</v>
      </c>
      <c r="K287" s="195"/>
      <c r="L287" s="40"/>
      <c r="M287" s="196" t="s">
        <v>1</v>
      </c>
      <c r="N287" s="197" t="s">
        <v>43</v>
      </c>
      <c r="O287" s="72"/>
      <c r="P287" s="198">
        <f>O287*H287</f>
        <v>0</v>
      </c>
      <c r="Q287" s="198">
        <v>0</v>
      </c>
      <c r="R287" s="198">
        <f>Q287*H287</f>
        <v>0</v>
      </c>
      <c r="S287" s="198">
        <v>0</v>
      </c>
      <c r="T287" s="199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0" t="s">
        <v>151</v>
      </c>
      <c r="AT287" s="200" t="s">
        <v>147</v>
      </c>
      <c r="AU287" s="200" t="s">
        <v>88</v>
      </c>
      <c r="AY287" s="18" t="s">
        <v>144</v>
      </c>
      <c r="BE287" s="201">
        <f>IF(N287="základní",J287,0)</f>
        <v>0</v>
      </c>
      <c r="BF287" s="201">
        <f>IF(N287="snížená",J287,0)</f>
        <v>0</v>
      </c>
      <c r="BG287" s="201">
        <f>IF(N287="zákl. přenesená",J287,0)</f>
        <v>0</v>
      </c>
      <c r="BH287" s="201">
        <f>IF(N287="sníž. přenesená",J287,0)</f>
        <v>0</v>
      </c>
      <c r="BI287" s="201">
        <f>IF(N287="nulová",J287,0)</f>
        <v>0</v>
      </c>
      <c r="BJ287" s="18" t="s">
        <v>86</v>
      </c>
      <c r="BK287" s="201">
        <f>ROUND(I287*H287,2)</f>
        <v>0</v>
      </c>
      <c r="BL287" s="18" t="s">
        <v>151</v>
      </c>
      <c r="BM287" s="200" t="s">
        <v>415</v>
      </c>
    </row>
    <row r="288" spans="1:65" s="13" customFormat="1" ht="11.25">
      <c r="B288" s="202"/>
      <c r="C288" s="203"/>
      <c r="D288" s="204" t="s">
        <v>153</v>
      </c>
      <c r="E288" s="205" t="s">
        <v>1</v>
      </c>
      <c r="F288" s="206" t="s">
        <v>416</v>
      </c>
      <c r="G288" s="203"/>
      <c r="H288" s="207">
        <v>34.863</v>
      </c>
      <c r="I288" s="208"/>
      <c r="J288" s="203"/>
      <c r="K288" s="203"/>
      <c r="L288" s="209"/>
      <c r="M288" s="210"/>
      <c r="N288" s="211"/>
      <c r="O288" s="211"/>
      <c r="P288" s="211"/>
      <c r="Q288" s="211"/>
      <c r="R288" s="211"/>
      <c r="S288" s="211"/>
      <c r="T288" s="212"/>
      <c r="AT288" s="213" t="s">
        <v>153</v>
      </c>
      <c r="AU288" s="213" t="s">
        <v>88</v>
      </c>
      <c r="AV288" s="13" t="s">
        <v>88</v>
      </c>
      <c r="AW288" s="13" t="s">
        <v>34</v>
      </c>
      <c r="AX288" s="13" t="s">
        <v>78</v>
      </c>
      <c r="AY288" s="213" t="s">
        <v>144</v>
      </c>
    </row>
    <row r="289" spans="1:65" s="13" customFormat="1" ht="11.25">
      <c r="B289" s="202"/>
      <c r="C289" s="203"/>
      <c r="D289" s="204" t="s">
        <v>153</v>
      </c>
      <c r="E289" s="205" t="s">
        <v>1</v>
      </c>
      <c r="F289" s="206" t="s">
        <v>417</v>
      </c>
      <c r="G289" s="203"/>
      <c r="H289" s="207">
        <v>-31.189</v>
      </c>
      <c r="I289" s="208"/>
      <c r="J289" s="203"/>
      <c r="K289" s="203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153</v>
      </c>
      <c r="AU289" s="213" t="s">
        <v>88</v>
      </c>
      <c r="AV289" s="13" t="s">
        <v>88</v>
      </c>
      <c r="AW289" s="13" t="s">
        <v>34</v>
      </c>
      <c r="AX289" s="13" t="s">
        <v>78</v>
      </c>
      <c r="AY289" s="213" t="s">
        <v>144</v>
      </c>
    </row>
    <row r="290" spans="1:65" s="13" customFormat="1" ht="11.25">
      <c r="B290" s="202"/>
      <c r="C290" s="203"/>
      <c r="D290" s="204" t="s">
        <v>153</v>
      </c>
      <c r="E290" s="205" t="s">
        <v>1</v>
      </c>
      <c r="F290" s="206" t="s">
        <v>418</v>
      </c>
      <c r="G290" s="203"/>
      <c r="H290" s="207">
        <v>-0.15</v>
      </c>
      <c r="I290" s="208"/>
      <c r="J290" s="203"/>
      <c r="K290" s="203"/>
      <c r="L290" s="209"/>
      <c r="M290" s="210"/>
      <c r="N290" s="211"/>
      <c r="O290" s="211"/>
      <c r="P290" s="211"/>
      <c r="Q290" s="211"/>
      <c r="R290" s="211"/>
      <c r="S290" s="211"/>
      <c r="T290" s="212"/>
      <c r="AT290" s="213" t="s">
        <v>153</v>
      </c>
      <c r="AU290" s="213" t="s">
        <v>88</v>
      </c>
      <c r="AV290" s="13" t="s">
        <v>88</v>
      </c>
      <c r="AW290" s="13" t="s">
        <v>34</v>
      </c>
      <c r="AX290" s="13" t="s">
        <v>78</v>
      </c>
      <c r="AY290" s="213" t="s">
        <v>144</v>
      </c>
    </row>
    <row r="291" spans="1:65" s="15" customFormat="1" ht="11.25">
      <c r="B291" s="228"/>
      <c r="C291" s="229"/>
      <c r="D291" s="204" t="s">
        <v>153</v>
      </c>
      <c r="E291" s="230" t="s">
        <v>1</v>
      </c>
      <c r="F291" s="231" t="s">
        <v>164</v>
      </c>
      <c r="G291" s="229"/>
      <c r="H291" s="232">
        <v>3.5239999999999996</v>
      </c>
      <c r="I291" s="233"/>
      <c r="J291" s="229"/>
      <c r="K291" s="229"/>
      <c r="L291" s="234"/>
      <c r="M291" s="235"/>
      <c r="N291" s="236"/>
      <c r="O291" s="236"/>
      <c r="P291" s="236"/>
      <c r="Q291" s="236"/>
      <c r="R291" s="236"/>
      <c r="S291" s="236"/>
      <c r="T291" s="237"/>
      <c r="AT291" s="238" t="s">
        <v>153</v>
      </c>
      <c r="AU291" s="238" t="s">
        <v>88</v>
      </c>
      <c r="AV291" s="15" t="s">
        <v>151</v>
      </c>
      <c r="AW291" s="15" t="s">
        <v>34</v>
      </c>
      <c r="AX291" s="15" t="s">
        <v>86</v>
      </c>
      <c r="AY291" s="238" t="s">
        <v>144</v>
      </c>
    </row>
    <row r="292" spans="1:65" s="2" customFormat="1" ht="24.2" customHeight="1">
      <c r="A292" s="35"/>
      <c r="B292" s="36"/>
      <c r="C292" s="188" t="s">
        <v>419</v>
      </c>
      <c r="D292" s="188" t="s">
        <v>147</v>
      </c>
      <c r="E292" s="189" t="s">
        <v>420</v>
      </c>
      <c r="F292" s="190" t="s">
        <v>421</v>
      </c>
      <c r="G292" s="191" t="s">
        <v>396</v>
      </c>
      <c r="H292" s="192">
        <v>31.189</v>
      </c>
      <c r="I292" s="193"/>
      <c r="J292" s="194">
        <f>ROUND(I292*H292,2)</f>
        <v>0</v>
      </c>
      <c r="K292" s="195"/>
      <c r="L292" s="40"/>
      <c r="M292" s="196" t="s">
        <v>1</v>
      </c>
      <c r="N292" s="197" t="s">
        <v>43</v>
      </c>
      <c r="O292" s="72"/>
      <c r="P292" s="198">
        <f>O292*H292</f>
        <v>0</v>
      </c>
      <c r="Q292" s="198">
        <v>0</v>
      </c>
      <c r="R292" s="198">
        <f>Q292*H292</f>
        <v>0</v>
      </c>
      <c r="S292" s="198">
        <v>0</v>
      </c>
      <c r="T292" s="199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0" t="s">
        <v>151</v>
      </c>
      <c r="AT292" s="200" t="s">
        <v>147</v>
      </c>
      <c r="AU292" s="200" t="s">
        <v>88</v>
      </c>
      <c r="AY292" s="18" t="s">
        <v>144</v>
      </c>
      <c r="BE292" s="201">
        <f>IF(N292="základní",J292,0)</f>
        <v>0</v>
      </c>
      <c r="BF292" s="201">
        <f>IF(N292="snížená",J292,0)</f>
        <v>0</v>
      </c>
      <c r="BG292" s="201">
        <f>IF(N292="zákl. přenesená",J292,0)</f>
        <v>0</v>
      </c>
      <c r="BH292" s="201">
        <f>IF(N292="sníž. přenesená",J292,0)</f>
        <v>0</v>
      </c>
      <c r="BI292" s="201">
        <f>IF(N292="nulová",J292,0)</f>
        <v>0</v>
      </c>
      <c r="BJ292" s="18" t="s">
        <v>86</v>
      </c>
      <c r="BK292" s="201">
        <f>ROUND(I292*H292,2)</f>
        <v>0</v>
      </c>
      <c r="BL292" s="18" t="s">
        <v>151</v>
      </c>
      <c r="BM292" s="200" t="s">
        <v>422</v>
      </c>
    </row>
    <row r="293" spans="1:65" s="12" customFormat="1" ht="22.9" customHeight="1">
      <c r="B293" s="172"/>
      <c r="C293" s="173"/>
      <c r="D293" s="174" t="s">
        <v>77</v>
      </c>
      <c r="E293" s="186" t="s">
        <v>423</v>
      </c>
      <c r="F293" s="186" t="s">
        <v>424</v>
      </c>
      <c r="G293" s="173"/>
      <c r="H293" s="173"/>
      <c r="I293" s="176"/>
      <c r="J293" s="187">
        <f>BK293</f>
        <v>0</v>
      </c>
      <c r="K293" s="173"/>
      <c r="L293" s="178"/>
      <c r="M293" s="179"/>
      <c r="N293" s="180"/>
      <c r="O293" s="180"/>
      <c r="P293" s="181">
        <f>P294</f>
        <v>0</v>
      </c>
      <c r="Q293" s="180"/>
      <c r="R293" s="181">
        <f>R294</f>
        <v>0</v>
      </c>
      <c r="S293" s="180"/>
      <c r="T293" s="182">
        <f>T294</f>
        <v>0</v>
      </c>
      <c r="AR293" s="183" t="s">
        <v>86</v>
      </c>
      <c r="AT293" s="184" t="s">
        <v>77</v>
      </c>
      <c r="AU293" s="184" t="s">
        <v>86</v>
      </c>
      <c r="AY293" s="183" t="s">
        <v>144</v>
      </c>
      <c r="BK293" s="185">
        <f>BK294</f>
        <v>0</v>
      </c>
    </row>
    <row r="294" spans="1:65" s="2" customFormat="1" ht="14.45" customHeight="1">
      <c r="A294" s="35"/>
      <c r="B294" s="36"/>
      <c r="C294" s="188" t="s">
        <v>425</v>
      </c>
      <c r="D294" s="188" t="s">
        <v>147</v>
      </c>
      <c r="E294" s="189" t="s">
        <v>426</v>
      </c>
      <c r="F294" s="190" t="s">
        <v>427</v>
      </c>
      <c r="G294" s="191" t="s">
        <v>396</v>
      </c>
      <c r="H294" s="192">
        <v>39.798999999999999</v>
      </c>
      <c r="I294" s="193"/>
      <c r="J294" s="194">
        <f>ROUND(I294*H294,2)</f>
        <v>0</v>
      </c>
      <c r="K294" s="195"/>
      <c r="L294" s="40"/>
      <c r="M294" s="196" t="s">
        <v>1</v>
      </c>
      <c r="N294" s="197" t="s">
        <v>43</v>
      </c>
      <c r="O294" s="72"/>
      <c r="P294" s="198">
        <f>O294*H294</f>
        <v>0</v>
      </c>
      <c r="Q294" s="198">
        <v>0</v>
      </c>
      <c r="R294" s="198">
        <f>Q294*H294</f>
        <v>0</v>
      </c>
      <c r="S294" s="198">
        <v>0</v>
      </c>
      <c r="T294" s="199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0" t="s">
        <v>151</v>
      </c>
      <c r="AT294" s="200" t="s">
        <v>147</v>
      </c>
      <c r="AU294" s="200" t="s">
        <v>88</v>
      </c>
      <c r="AY294" s="18" t="s">
        <v>144</v>
      </c>
      <c r="BE294" s="201">
        <f>IF(N294="základní",J294,0)</f>
        <v>0</v>
      </c>
      <c r="BF294" s="201">
        <f>IF(N294="snížená",J294,0)</f>
        <v>0</v>
      </c>
      <c r="BG294" s="201">
        <f>IF(N294="zákl. přenesená",J294,0)</f>
        <v>0</v>
      </c>
      <c r="BH294" s="201">
        <f>IF(N294="sníž. přenesená",J294,0)</f>
        <v>0</v>
      </c>
      <c r="BI294" s="201">
        <f>IF(N294="nulová",J294,0)</f>
        <v>0</v>
      </c>
      <c r="BJ294" s="18" t="s">
        <v>86</v>
      </c>
      <c r="BK294" s="201">
        <f>ROUND(I294*H294,2)</f>
        <v>0</v>
      </c>
      <c r="BL294" s="18" t="s">
        <v>151</v>
      </c>
      <c r="BM294" s="200" t="s">
        <v>428</v>
      </c>
    </row>
    <row r="295" spans="1:65" s="12" customFormat="1" ht="25.9" customHeight="1">
      <c r="B295" s="172"/>
      <c r="C295" s="173"/>
      <c r="D295" s="174" t="s">
        <v>77</v>
      </c>
      <c r="E295" s="175" t="s">
        <v>429</v>
      </c>
      <c r="F295" s="175" t="s">
        <v>430</v>
      </c>
      <c r="G295" s="173"/>
      <c r="H295" s="173"/>
      <c r="I295" s="176"/>
      <c r="J295" s="177">
        <f>BK295</f>
        <v>0</v>
      </c>
      <c r="K295" s="173"/>
      <c r="L295" s="178"/>
      <c r="M295" s="179"/>
      <c r="N295" s="180"/>
      <c r="O295" s="180"/>
      <c r="P295" s="181">
        <f>P296+P298+P312+P315+P345+P413+P434+P450</f>
        <v>0</v>
      </c>
      <c r="Q295" s="180"/>
      <c r="R295" s="181">
        <f>R296+R298+R312+R315+R345+R413+R434+R450</f>
        <v>0.92195890000000003</v>
      </c>
      <c r="S295" s="180"/>
      <c r="T295" s="182">
        <f>T296+T298+T312+T315+T345+T413+T434+T450</f>
        <v>0.21061800000000003</v>
      </c>
      <c r="AR295" s="183" t="s">
        <v>88</v>
      </c>
      <c r="AT295" s="184" t="s">
        <v>77</v>
      </c>
      <c r="AU295" s="184" t="s">
        <v>78</v>
      </c>
      <c r="AY295" s="183" t="s">
        <v>144</v>
      </c>
      <c r="BK295" s="185">
        <f>BK296+BK298+BK312+BK315+BK345+BK413+BK434+BK450</f>
        <v>0</v>
      </c>
    </row>
    <row r="296" spans="1:65" s="12" customFormat="1" ht="22.9" customHeight="1">
      <c r="B296" s="172"/>
      <c r="C296" s="173"/>
      <c r="D296" s="174" t="s">
        <v>77</v>
      </c>
      <c r="E296" s="186" t="s">
        <v>431</v>
      </c>
      <c r="F296" s="186" t="s">
        <v>432</v>
      </c>
      <c r="G296" s="173"/>
      <c r="H296" s="173"/>
      <c r="I296" s="176"/>
      <c r="J296" s="187">
        <f>BK296</f>
        <v>0</v>
      </c>
      <c r="K296" s="173"/>
      <c r="L296" s="178"/>
      <c r="M296" s="179"/>
      <c r="N296" s="180"/>
      <c r="O296" s="180"/>
      <c r="P296" s="181">
        <f>P297</f>
        <v>0</v>
      </c>
      <c r="Q296" s="180"/>
      <c r="R296" s="181">
        <f>R297</f>
        <v>0</v>
      </c>
      <c r="S296" s="180"/>
      <c r="T296" s="182">
        <f>T297</f>
        <v>0</v>
      </c>
      <c r="AR296" s="183" t="s">
        <v>88</v>
      </c>
      <c r="AT296" s="184" t="s">
        <v>77</v>
      </c>
      <c r="AU296" s="184" t="s">
        <v>86</v>
      </c>
      <c r="AY296" s="183" t="s">
        <v>144</v>
      </c>
      <c r="BK296" s="185">
        <f>BK297</f>
        <v>0</v>
      </c>
    </row>
    <row r="297" spans="1:65" s="2" customFormat="1" ht="24.2" customHeight="1">
      <c r="A297" s="35"/>
      <c r="B297" s="36"/>
      <c r="C297" s="188" t="s">
        <v>433</v>
      </c>
      <c r="D297" s="188" t="s">
        <v>147</v>
      </c>
      <c r="E297" s="189" t="s">
        <v>434</v>
      </c>
      <c r="F297" s="190" t="s">
        <v>435</v>
      </c>
      <c r="G297" s="191" t="s">
        <v>281</v>
      </c>
      <c r="H297" s="192">
        <v>1</v>
      </c>
      <c r="I297" s="193"/>
      <c r="J297" s="194">
        <f>ROUND(I297*H297,2)</f>
        <v>0</v>
      </c>
      <c r="K297" s="195"/>
      <c r="L297" s="40"/>
      <c r="M297" s="196" t="s">
        <v>1</v>
      </c>
      <c r="N297" s="197" t="s">
        <v>43</v>
      </c>
      <c r="O297" s="72"/>
      <c r="P297" s="198">
        <f>O297*H297</f>
        <v>0</v>
      </c>
      <c r="Q297" s="198">
        <v>0</v>
      </c>
      <c r="R297" s="198">
        <f>Q297*H297</f>
        <v>0</v>
      </c>
      <c r="S297" s="198">
        <v>0</v>
      </c>
      <c r="T297" s="199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0" t="s">
        <v>14</v>
      </c>
      <c r="AT297" s="200" t="s">
        <v>147</v>
      </c>
      <c r="AU297" s="200" t="s">
        <v>88</v>
      </c>
      <c r="AY297" s="18" t="s">
        <v>144</v>
      </c>
      <c r="BE297" s="201">
        <f>IF(N297="základní",J297,0)</f>
        <v>0</v>
      </c>
      <c r="BF297" s="201">
        <f>IF(N297="snížená",J297,0)</f>
        <v>0</v>
      </c>
      <c r="BG297" s="201">
        <f>IF(N297="zákl. přenesená",J297,0)</f>
        <v>0</v>
      </c>
      <c r="BH297" s="201">
        <f>IF(N297="sníž. přenesená",J297,0)</f>
        <v>0</v>
      </c>
      <c r="BI297" s="201">
        <f>IF(N297="nulová",J297,0)</f>
        <v>0</v>
      </c>
      <c r="BJ297" s="18" t="s">
        <v>86</v>
      </c>
      <c r="BK297" s="201">
        <f>ROUND(I297*H297,2)</f>
        <v>0</v>
      </c>
      <c r="BL297" s="18" t="s">
        <v>14</v>
      </c>
      <c r="BM297" s="200" t="s">
        <v>436</v>
      </c>
    </row>
    <row r="298" spans="1:65" s="12" customFormat="1" ht="22.9" customHeight="1">
      <c r="B298" s="172"/>
      <c r="C298" s="173"/>
      <c r="D298" s="174" t="s">
        <v>77</v>
      </c>
      <c r="E298" s="186" t="s">
        <v>437</v>
      </c>
      <c r="F298" s="186" t="s">
        <v>438</v>
      </c>
      <c r="G298" s="173"/>
      <c r="H298" s="173"/>
      <c r="I298" s="176"/>
      <c r="J298" s="187">
        <f>BK298</f>
        <v>0</v>
      </c>
      <c r="K298" s="173"/>
      <c r="L298" s="178"/>
      <c r="M298" s="179"/>
      <c r="N298" s="180"/>
      <c r="O298" s="180"/>
      <c r="P298" s="181">
        <f>SUM(P299:P311)</f>
        <v>0</v>
      </c>
      <c r="Q298" s="180"/>
      <c r="R298" s="181">
        <f>SUM(R299:R311)</f>
        <v>0</v>
      </c>
      <c r="S298" s="180"/>
      <c r="T298" s="182">
        <f>SUM(T299:T311)</f>
        <v>0</v>
      </c>
      <c r="AR298" s="183" t="s">
        <v>88</v>
      </c>
      <c r="AT298" s="184" t="s">
        <v>77</v>
      </c>
      <c r="AU298" s="184" t="s">
        <v>86</v>
      </c>
      <c r="AY298" s="183" t="s">
        <v>144</v>
      </c>
      <c r="BK298" s="185">
        <f>SUM(BK299:BK311)</f>
        <v>0</v>
      </c>
    </row>
    <row r="299" spans="1:65" s="2" customFormat="1" ht="14.45" customHeight="1">
      <c r="A299" s="35"/>
      <c r="B299" s="36"/>
      <c r="C299" s="188" t="s">
        <v>439</v>
      </c>
      <c r="D299" s="188" t="s">
        <v>147</v>
      </c>
      <c r="E299" s="189" t="s">
        <v>440</v>
      </c>
      <c r="F299" s="190" t="s">
        <v>441</v>
      </c>
      <c r="G299" s="191" t="s">
        <v>157</v>
      </c>
      <c r="H299" s="192">
        <v>1</v>
      </c>
      <c r="I299" s="193"/>
      <c r="J299" s="194">
        <f>ROUND(I299*H299,2)</f>
        <v>0</v>
      </c>
      <c r="K299" s="195"/>
      <c r="L299" s="40"/>
      <c r="M299" s="196" t="s">
        <v>1</v>
      </c>
      <c r="N299" s="197" t="s">
        <v>43</v>
      </c>
      <c r="O299" s="72"/>
      <c r="P299" s="198">
        <f>O299*H299</f>
        <v>0</v>
      </c>
      <c r="Q299" s="198">
        <v>0</v>
      </c>
      <c r="R299" s="198">
        <f>Q299*H299</f>
        <v>0</v>
      </c>
      <c r="S299" s="198">
        <v>0</v>
      </c>
      <c r="T299" s="199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0" t="s">
        <v>14</v>
      </c>
      <c r="AT299" s="200" t="s">
        <v>147</v>
      </c>
      <c r="AU299" s="200" t="s">
        <v>88</v>
      </c>
      <c r="AY299" s="18" t="s">
        <v>144</v>
      </c>
      <c r="BE299" s="201">
        <f>IF(N299="základní",J299,0)</f>
        <v>0</v>
      </c>
      <c r="BF299" s="201">
        <f>IF(N299="snížená",J299,0)</f>
        <v>0</v>
      </c>
      <c r="BG299" s="201">
        <f>IF(N299="zákl. přenesená",J299,0)</f>
        <v>0</v>
      </c>
      <c r="BH299" s="201">
        <f>IF(N299="sníž. přenesená",J299,0)</f>
        <v>0</v>
      </c>
      <c r="BI299" s="201">
        <f>IF(N299="nulová",J299,0)</f>
        <v>0</v>
      </c>
      <c r="BJ299" s="18" t="s">
        <v>86</v>
      </c>
      <c r="BK299" s="201">
        <f>ROUND(I299*H299,2)</f>
        <v>0</v>
      </c>
      <c r="BL299" s="18" t="s">
        <v>14</v>
      </c>
      <c r="BM299" s="200" t="s">
        <v>442</v>
      </c>
    </row>
    <row r="300" spans="1:65" s="2" customFormat="1" ht="14.45" customHeight="1">
      <c r="A300" s="35"/>
      <c r="B300" s="36"/>
      <c r="C300" s="250" t="s">
        <v>443</v>
      </c>
      <c r="D300" s="250" t="s">
        <v>273</v>
      </c>
      <c r="E300" s="251" t="s">
        <v>444</v>
      </c>
      <c r="F300" s="252" t="s">
        <v>445</v>
      </c>
      <c r="G300" s="253" t="s">
        <v>157</v>
      </c>
      <c r="H300" s="254">
        <v>1</v>
      </c>
      <c r="I300" s="255"/>
      <c r="J300" s="256">
        <f>ROUND(I300*H300,2)</f>
        <v>0</v>
      </c>
      <c r="K300" s="257"/>
      <c r="L300" s="258"/>
      <c r="M300" s="259" t="s">
        <v>1</v>
      </c>
      <c r="N300" s="260" t="s">
        <v>43</v>
      </c>
      <c r="O300" s="72"/>
      <c r="P300" s="198">
        <f>O300*H300</f>
        <v>0</v>
      </c>
      <c r="Q300" s="198">
        <v>0</v>
      </c>
      <c r="R300" s="198">
        <f>Q300*H300</f>
        <v>0</v>
      </c>
      <c r="S300" s="198">
        <v>0</v>
      </c>
      <c r="T300" s="199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0" t="s">
        <v>323</v>
      </c>
      <c r="AT300" s="200" t="s">
        <v>273</v>
      </c>
      <c r="AU300" s="200" t="s">
        <v>88</v>
      </c>
      <c r="AY300" s="18" t="s">
        <v>144</v>
      </c>
      <c r="BE300" s="201">
        <f>IF(N300="základní",J300,0)</f>
        <v>0</v>
      </c>
      <c r="BF300" s="201">
        <f>IF(N300="snížená",J300,0)</f>
        <v>0</v>
      </c>
      <c r="BG300" s="201">
        <f>IF(N300="zákl. přenesená",J300,0)</f>
        <v>0</v>
      </c>
      <c r="BH300" s="201">
        <f>IF(N300="sníž. přenesená",J300,0)</f>
        <v>0</v>
      </c>
      <c r="BI300" s="201">
        <f>IF(N300="nulová",J300,0)</f>
        <v>0</v>
      </c>
      <c r="BJ300" s="18" t="s">
        <v>86</v>
      </c>
      <c r="BK300" s="201">
        <f>ROUND(I300*H300,2)</f>
        <v>0</v>
      </c>
      <c r="BL300" s="18" t="s">
        <v>14</v>
      </c>
      <c r="BM300" s="200" t="s">
        <v>446</v>
      </c>
    </row>
    <row r="301" spans="1:65" s="2" customFormat="1" ht="24.2" customHeight="1">
      <c r="A301" s="35"/>
      <c r="B301" s="36"/>
      <c r="C301" s="188" t="s">
        <v>447</v>
      </c>
      <c r="D301" s="188" t="s">
        <v>147</v>
      </c>
      <c r="E301" s="189" t="s">
        <v>448</v>
      </c>
      <c r="F301" s="190" t="s">
        <v>449</v>
      </c>
      <c r="G301" s="191" t="s">
        <v>157</v>
      </c>
      <c r="H301" s="192">
        <v>4</v>
      </c>
      <c r="I301" s="193"/>
      <c r="J301" s="194">
        <f>ROUND(I301*H301,2)</f>
        <v>0</v>
      </c>
      <c r="K301" s="195"/>
      <c r="L301" s="40"/>
      <c r="M301" s="196" t="s">
        <v>1</v>
      </c>
      <c r="N301" s="197" t="s">
        <v>43</v>
      </c>
      <c r="O301" s="72"/>
      <c r="P301" s="198">
        <f>O301*H301</f>
        <v>0</v>
      </c>
      <c r="Q301" s="198">
        <v>0</v>
      </c>
      <c r="R301" s="198">
        <f>Q301*H301</f>
        <v>0</v>
      </c>
      <c r="S301" s="198">
        <v>0</v>
      </c>
      <c r="T301" s="199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0" t="s">
        <v>14</v>
      </c>
      <c r="AT301" s="200" t="s">
        <v>147</v>
      </c>
      <c r="AU301" s="200" t="s">
        <v>88</v>
      </c>
      <c r="AY301" s="18" t="s">
        <v>144</v>
      </c>
      <c r="BE301" s="201">
        <f>IF(N301="základní",J301,0)</f>
        <v>0</v>
      </c>
      <c r="BF301" s="201">
        <f>IF(N301="snížená",J301,0)</f>
        <v>0</v>
      </c>
      <c r="BG301" s="201">
        <f>IF(N301="zákl. přenesená",J301,0)</f>
        <v>0</v>
      </c>
      <c r="BH301" s="201">
        <f>IF(N301="sníž. přenesená",J301,0)</f>
        <v>0</v>
      </c>
      <c r="BI301" s="201">
        <f>IF(N301="nulová",J301,0)</f>
        <v>0</v>
      </c>
      <c r="BJ301" s="18" t="s">
        <v>86</v>
      </c>
      <c r="BK301" s="201">
        <f>ROUND(I301*H301,2)</f>
        <v>0</v>
      </c>
      <c r="BL301" s="18" t="s">
        <v>14</v>
      </c>
      <c r="BM301" s="200" t="s">
        <v>450</v>
      </c>
    </row>
    <row r="302" spans="1:65" s="2" customFormat="1" ht="24.2" customHeight="1">
      <c r="A302" s="35"/>
      <c r="B302" s="36"/>
      <c r="C302" s="250" t="s">
        <v>451</v>
      </c>
      <c r="D302" s="250" t="s">
        <v>273</v>
      </c>
      <c r="E302" s="251" t="s">
        <v>452</v>
      </c>
      <c r="F302" s="252" t="s">
        <v>453</v>
      </c>
      <c r="G302" s="253" t="s">
        <v>157</v>
      </c>
      <c r="H302" s="254">
        <v>4</v>
      </c>
      <c r="I302" s="255"/>
      <c r="J302" s="256">
        <f>ROUND(I302*H302,2)</f>
        <v>0</v>
      </c>
      <c r="K302" s="257"/>
      <c r="L302" s="258"/>
      <c r="M302" s="259" t="s">
        <v>1</v>
      </c>
      <c r="N302" s="260" t="s">
        <v>43</v>
      </c>
      <c r="O302" s="72"/>
      <c r="P302" s="198">
        <f>O302*H302</f>
        <v>0</v>
      </c>
      <c r="Q302" s="198">
        <v>0</v>
      </c>
      <c r="R302" s="198">
        <f>Q302*H302</f>
        <v>0</v>
      </c>
      <c r="S302" s="198">
        <v>0</v>
      </c>
      <c r="T302" s="199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0" t="s">
        <v>323</v>
      </c>
      <c r="AT302" s="200" t="s">
        <v>273</v>
      </c>
      <c r="AU302" s="200" t="s">
        <v>88</v>
      </c>
      <c r="AY302" s="18" t="s">
        <v>144</v>
      </c>
      <c r="BE302" s="201">
        <f>IF(N302="základní",J302,0)</f>
        <v>0</v>
      </c>
      <c r="BF302" s="201">
        <f>IF(N302="snížená",J302,0)</f>
        <v>0</v>
      </c>
      <c r="BG302" s="201">
        <f>IF(N302="zákl. přenesená",J302,0)</f>
        <v>0</v>
      </c>
      <c r="BH302" s="201">
        <f>IF(N302="sníž. přenesená",J302,0)</f>
        <v>0</v>
      </c>
      <c r="BI302" s="201">
        <f>IF(N302="nulová",J302,0)</f>
        <v>0</v>
      </c>
      <c r="BJ302" s="18" t="s">
        <v>86</v>
      </c>
      <c r="BK302" s="201">
        <f>ROUND(I302*H302,2)</f>
        <v>0</v>
      </c>
      <c r="BL302" s="18" t="s">
        <v>14</v>
      </c>
      <c r="BM302" s="200" t="s">
        <v>454</v>
      </c>
    </row>
    <row r="303" spans="1:65" s="2" customFormat="1" ht="14.45" customHeight="1">
      <c r="A303" s="35"/>
      <c r="B303" s="36"/>
      <c r="C303" s="188" t="s">
        <v>455</v>
      </c>
      <c r="D303" s="188" t="s">
        <v>147</v>
      </c>
      <c r="E303" s="189" t="s">
        <v>456</v>
      </c>
      <c r="F303" s="190" t="s">
        <v>457</v>
      </c>
      <c r="G303" s="191" t="s">
        <v>217</v>
      </c>
      <c r="H303" s="192">
        <v>150</v>
      </c>
      <c r="I303" s="193"/>
      <c r="J303" s="194">
        <f>ROUND(I303*H303,2)</f>
        <v>0</v>
      </c>
      <c r="K303" s="195"/>
      <c r="L303" s="40"/>
      <c r="M303" s="196" t="s">
        <v>1</v>
      </c>
      <c r="N303" s="197" t="s">
        <v>43</v>
      </c>
      <c r="O303" s="72"/>
      <c r="P303" s="198">
        <f>O303*H303</f>
        <v>0</v>
      </c>
      <c r="Q303" s="198">
        <v>0</v>
      </c>
      <c r="R303" s="198">
        <f>Q303*H303</f>
        <v>0</v>
      </c>
      <c r="S303" s="198">
        <v>0</v>
      </c>
      <c r="T303" s="199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0" t="s">
        <v>14</v>
      </c>
      <c r="AT303" s="200" t="s">
        <v>147</v>
      </c>
      <c r="AU303" s="200" t="s">
        <v>88</v>
      </c>
      <c r="AY303" s="18" t="s">
        <v>144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18" t="s">
        <v>86</v>
      </c>
      <c r="BK303" s="201">
        <f>ROUND(I303*H303,2)</f>
        <v>0</v>
      </c>
      <c r="BL303" s="18" t="s">
        <v>14</v>
      </c>
      <c r="BM303" s="200" t="s">
        <v>458</v>
      </c>
    </row>
    <row r="304" spans="1:65" s="2" customFormat="1" ht="87.75">
      <c r="A304" s="35"/>
      <c r="B304" s="36"/>
      <c r="C304" s="37"/>
      <c r="D304" s="204" t="s">
        <v>159</v>
      </c>
      <c r="E304" s="37"/>
      <c r="F304" s="214" t="s">
        <v>459</v>
      </c>
      <c r="G304" s="37"/>
      <c r="H304" s="37"/>
      <c r="I304" s="215"/>
      <c r="J304" s="37"/>
      <c r="K304" s="37"/>
      <c r="L304" s="40"/>
      <c r="M304" s="216"/>
      <c r="N304" s="217"/>
      <c r="O304" s="72"/>
      <c r="P304" s="72"/>
      <c r="Q304" s="72"/>
      <c r="R304" s="72"/>
      <c r="S304" s="72"/>
      <c r="T304" s="73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159</v>
      </c>
      <c r="AU304" s="18" t="s">
        <v>88</v>
      </c>
    </row>
    <row r="305" spans="1:65" s="2" customFormat="1" ht="14.45" customHeight="1">
      <c r="A305" s="35"/>
      <c r="B305" s="36"/>
      <c r="C305" s="250" t="s">
        <v>460</v>
      </c>
      <c r="D305" s="250" t="s">
        <v>273</v>
      </c>
      <c r="E305" s="251" t="s">
        <v>461</v>
      </c>
      <c r="F305" s="252" t="s">
        <v>462</v>
      </c>
      <c r="G305" s="253" t="s">
        <v>217</v>
      </c>
      <c r="H305" s="254">
        <v>165</v>
      </c>
      <c r="I305" s="255"/>
      <c r="J305" s="256">
        <f>ROUND(I305*H305,2)</f>
        <v>0</v>
      </c>
      <c r="K305" s="257"/>
      <c r="L305" s="258"/>
      <c r="M305" s="259" t="s">
        <v>1</v>
      </c>
      <c r="N305" s="260" t="s">
        <v>43</v>
      </c>
      <c r="O305" s="72"/>
      <c r="P305" s="198">
        <f>O305*H305</f>
        <v>0</v>
      </c>
      <c r="Q305" s="198">
        <v>0</v>
      </c>
      <c r="R305" s="198">
        <f>Q305*H305</f>
        <v>0</v>
      </c>
      <c r="S305" s="198">
        <v>0</v>
      </c>
      <c r="T305" s="199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0" t="s">
        <v>323</v>
      </c>
      <c r="AT305" s="200" t="s">
        <v>273</v>
      </c>
      <c r="AU305" s="200" t="s">
        <v>88</v>
      </c>
      <c r="AY305" s="18" t="s">
        <v>144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18" t="s">
        <v>86</v>
      </c>
      <c r="BK305" s="201">
        <f>ROUND(I305*H305,2)</f>
        <v>0</v>
      </c>
      <c r="BL305" s="18" t="s">
        <v>14</v>
      </c>
      <c r="BM305" s="200" t="s">
        <v>463</v>
      </c>
    </row>
    <row r="306" spans="1:65" s="13" customFormat="1" ht="11.25">
      <c r="B306" s="202"/>
      <c r="C306" s="203"/>
      <c r="D306" s="204" t="s">
        <v>153</v>
      </c>
      <c r="E306" s="205" t="s">
        <v>1</v>
      </c>
      <c r="F306" s="206" t="s">
        <v>464</v>
      </c>
      <c r="G306" s="203"/>
      <c r="H306" s="207">
        <v>165</v>
      </c>
      <c r="I306" s="208"/>
      <c r="J306" s="203"/>
      <c r="K306" s="203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153</v>
      </c>
      <c r="AU306" s="213" t="s">
        <v>88</v>
      </c>
      <c r="AV306" s="13" t="s">
        <v>88</v>
      </c>
      <c r="AW306" s="13" t="s">
        <v>34</v>
      </c>
      <c r="AX306" s="13" t="s">
        <v>78</v>
      </c>
      <c r="AY306" s="213" t="s">
        <v>144</v>
      </c>
    </row>
    <row r="307" spans="1:65" s="15" customFormat="1" ht="11.25">
      <c r="B307" s="228"/>
      <c r="C307" s="229"/>
      <c r="D307" s="204" t="s">
        <v>153</v>
      </c>
      <c r="E307" s="230" t="s">
        <v>1</v>
      </c>
      <c r="F307" s="231" t="s">
        <v>164</v>
      </c>
      <c r="G307" s="229"/>
      <c r="H307" s="232">
        <v>165</v>
      </c>
      <c r="I307" s="233"/>
      <c r="J307" s="229"/>
      <c r="K307" s="229"/>
      <c r="L307" s="234"/>
      <c r="M307" s="235"/>
      <c r="N307" s="236"/>
      <c r="O307" s="236"/>
      <c r="P307" s="236"/>
      <c r="Q307" s="236"/>
      <c r="R307" s="236"/>
      <c r="S307" s="236"/>
      <c r="T307" s="237"/>
      <c r="AT307" s="238" t="s">
        <v>153</v>
      </c>
      <c r="AU307" s="238" t="s">
        <v>88</v>
      </c>
      <c r="AV307" s="15" t="s">
        <v>151</v>
      </c>
      <c r="AW307" s="15" t="s">
        <v>34</v>
      </c>
      <c r="AX307" s="15" t="s">
        <v>86</v>
      </c>
      <c r="AY307" s="238" t="s">
        <v>144</v>
      </c>
    </row>
    <row r="308" spans="1:65" s="2" customFormat="1" ht="14.45" customHeight="1">
      <c r="A308" s="35"/>
      <c r="B308" s="36"/>
      <c r="C308" s="188" t="s">
        <v>465</v>
      </c>
      <c r="D308" s="188" t="s">
        <v>147</v>
      </c>
      <c r="E308" s="189" t="s">
        <v>466</v>
      </c>
      <c r="F308" s="190" t="s">
        <v>467</v>
      </c>
      <c r="G308" s="191" t="s">
        <v>217</v>
      </c>
      <c r="H308" s="192">
        <v>400</v>
      </c>
      <c r="I308" s="193"/>
      <c r="J308" s="194">
        <f>ROUND(I308*H308,2)</f>
        <v>0</v>
      </c>
      <c r="K308" s="195"/>
      <c r="L308" s="40"/>
      <c r="M308" s="196" t="s">
        <v>1</v>
      </c>
      <c r="N308" s="197" t="s">
        <v>43</v>
      </c>
      <c r="O308" s="72"/>
      <c r="P308" s="198">
        <f>O308*H308</f>
        <v>0</v>
      </c>
      <c r="Q308" s="198">
        <v>0</v>
      </c>
      <c r="R308" s="198">
        <f>Q308*H308</f>
        <v>0</v>
      </c>
      <c r="S308" s="198">
        <v>0</v>
      </c>
      <c r="T308" s="199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0" t="s">
        <v>14</v>
      </c>
      <c r="AT308" s="200" t="s">
        <v>147</v>
      </c>
      <c r="AU308" s="200" t="s">
        <v>88</v>
      </c>
      <c r="AY308" s="18" t="s">
        <v>144</v>
      </c>
      <c r="BE308" s="201">
        <f>IF(N308="základní",J308,0)</f>
        <v>0</v>
      </c>
      <c r="BF308" s="201">
        <f>IF(N308="snížená",J308,0)</f>
        <v>0</v>
      </c>
      <c r="BG308" s="201">
        <f>IF(N308="zákl. přenesená",J308,0)</f>
        <v>0</v>
      </c>
      <c r="BH308" s="201">
        <f>IF(N308="sníž. přenesená",J308,0)</f>
        <v>0</v>
      </c>
      <c r="BI308" s="201">
        <f>IF(N308="nulová",J308,0)</f>
        <v>0</v>
      </c>
      <c r="BJ308" s="18" t="s">
        <v>86</v>
      </c>
      <c r="BK308" s="201">
        <f>ROUND(I308*H308,2)</f>
        <v>0</v>
      </c>
      <c r="BL308" s="18" t="s">
        <v>14</v>
      </c>
      <c r="BM308" s="200" t="s">
        <v>468</v>
      </c>
    </row>
    <row r="309" spans="1:65" s="2" customFormat="1" ht="24.2" customHeight="1">
      <c r="A309" s="35"/>
      <c r="B309" s="36"/>
      <c r="C309" s="250" t="s">
        <v>469</v>
      </c>
      <c r="D309" s="250" t="s">
        <v>273</v>
      </c>
      <c r="E309" s="251" t="s">
        <v>470</v>
      </c>
      <c r="F309" s="252" t="s">
        <v>471</v>
      </c>
      <c r="G309" s="253" t="s">
        <v>217</v>
      </c>
      <c r="H309" s="254">
        <v>440</v>
      </c>
      <c r="I309" s="255"/>
      <c r="J309" s="256">
        <f>ROUND(I309*H309,2)</f>
        <v>0</v>
      </c>
      <c r="K309" s="257"/>
      <c r="L309" s="258"/>
      <c r="M309" s="259" t="s">
        <v>1</v>
      </c>
      <c r="N309" s="260" t="s">
        <v>43</v>
      </c>
      <c r="O309" s="72"/>
      <c r="P309" s="198">
        <f>O309*H309</f>
        <v>0</v>
      </c>
      <c r="Q309" s="198">
        <v>0</v>
      </c>
      <c r="R309" s="198">
        <f>Q309*H309</f>
        <v>0</v>
      </c>
      <c r="S309" s="198">
        <v>0</v>
      </c>
      <c r="T309" s="199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0" t="s">
        <v>323</v>
      </c>
      <c r="AT309" s="200" t="s">
        <v>273</v>
      </c>
      <c r="AU309" s="200" t="s">
        <v>88</v>
      </c>
      <c r="AY309" s="18" t="s">
        <v>144</v>
      </c>
      <c r="BE309" s="201">
        <f>IF(N309="základní",J309,0)</f>
        <v>0</v>
      </c>
      <c r="BF309" s="201">
        <f>IF(N309="snížená",J309,0)</f>
        <v>0</v>
      </c>
      <c r="BG309" s="201">
        <f>IF(N309="zákl. přenesená",J309,0)</f>
        <v>0</v>
      </c>
      <c r="BH309" s="201">
        <f>IF(N309="sníž. přenesená",J309,0)</f>
        <v>0</v>
      </c>
      <c r="BI309" s="201">
        <f>IF(N309="nulová",J309,0)</f>
        <v>0</v>
      </c>
      <c r="BJ309" s="18" t="s">
        <v>86</v>
      </c>
      <c r="BK309" s="201">
        <f>ROUND(I309*H309,2)</f>
        <v>0</v>
      </c>
      <c r="BL309" s="18" t="s">
        <v>14</v>
      </c>
      <c r="BM309" s="200" t="s">
        <v>472</v>
      </c>
    </row>
    <row r="310" spans="1:65" s="13" customFormat="1" ht="11.25">
      <c r="B310" s="202"/>
      <c r="C310" s="203"/>
      <c r="D310" s="204" t="s">
        <v>153</v>
      </c>
      <c r="E310" s="205" t="s">
        <v>1</v>
      </c>
      <c r="F310" s="206" t="s">
        <v>473</v>
      </c>
      <c r="G310" s="203"/>
      <c r="H310" s="207">
        <v>440</v>
      </c>
      <c r="I310" s="208"/>
      <c r="J310" s="203"/>
      <c r="K310" s="203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153</v>
      </c>
      <c r="AU310" s="213" t="s">
        <v>88</v>
      </c>
      <c r="AV310" s="13" t="s">
        <v>88</v>
      </c>
      <c r="AW310" s="13" t="s">
        <v>34</v>
      </c>
      <c r="AX310" s="13" t="s">
        <v>78</v>
      </c>
      <c r="AY310" s="213" t="s">
        <v>144</v>
      </c>
    </row>
    <row r="311" spans="1:65" s="15" customFormat="1" ht="11.25">
      <c r="B311" s="228"/>
      <c r="C311" s="229"/>
      <c r="D311" s="204" t="s">
        <v>153</v>
      </c>
      <c r="E311" s="230" t="s">
        <v>1</v>
      </c>
      <c r="F311" s="231" t="s">
        <v>164</v>
      </c>
      <c r="G311" s="229"/>
      <c r="H311" s="232">
        <v>440</v>
      </c>
      <c r="I311" s="233"/>
      <c r="J311" s="229"/>
      <c r="K311" s="229"/>
      <c r="L311" s="234"/>
      <c r="M311" s="235"/>
      <c r="N311" s="236"/>
      <c r="O311" s="236"/>
      <c r="P311" s="236"/>
      <c r="Q311" s="236"/>
      <c r="R311" s="236"/>
      <c r="S311" s="236"/>
      <c r="T311" s="237"/>
      <c r="AT311" s="238" t="s">
        <v>153</v>
      </c>
      <c r="AU311" s="238" t="s">
        <v>88</v>
      </c>
      <c r="AV311" s="15" t="s">
        <v>151</v>
      </c>
      <c r="AW311" s="15" t="s">
        <v>34</v>
      </c>
      <c r="AX311" s="15" t="s">
        <v>86</v>
      </c>
      <c r="AY311" s="238" t="s">
        <v>144</v>
      </c>
    </row>
    <row r="312" spans="1:65" s="12" customFormat="1" ht="22.9" customHeight="1">
      <c r="B312" s="172"/>
      <c r="C312" s="173"/>
      <c r="D312" s="174" t="s">
        <v>77</v>
      </c>
      <c r="E312" s="186" t="s">
        <v>474</v>
      </c>
      <c r="F312" s="186" t="s">
        <v>475</v>
      </c>
      <c r="G312" s="173"/>
      <c r="H312" s="173"/>
      <c r="I312" s="176"/>
      <c r="J312" s="187">
        <f>BK312</f>
        <v>0</v>
      </c>
      <c r="K312" s="173"/>
      <c r="L312" s="178"/>
      <c r="M312" s="179"/>
      <c r="N312" s="180"/>
      <c r="O312" s="180"/>
      <c r="P312" s="181">
        <f>SUM(P313:P314)</f>
        <v>0</v>
      </c>
      <c r="Q312" s="180"/>
      <c r="R312" s="181">
        <f>SUM(R313:R314)</f>
        <v>0</v>
      </c>
      <c r="S312" s="180"/>
      <c r="T312" s="182">
        <f>SUM(T313:T314)</f>
        <v>0</v>
      </c>
      <c r="AR312" s="183" t="s">
        <v>88</v>
      </c>
      <c r="AT312" s="184" t="s">
        <v>77</v>
      </c>
      <c r="AU312" s="184" t="s">
        <v>86</v>
      </c>
      <c r="AY312" s="183" t="s">
        <v>144</v>
      </c>
      <c r="BK312" s="185">
        <f>SUM(BK313:BK314)</f>
        <v>0</v>
      </c>
    </row>
    <row r="313" spans="1:65" s="2" customFormat="1" ht="24.2" customHeight="1">
      <c r="A313" s="35"/>
      <c r="B313" s="36"/>
      <c r="C313" s="188" t="s">
        <v>476</v>
      </c>
      <c r="D313" s="188" t="s">
        <v>147</v>
      </c>
      <c r="E313" s="189" t="s">
        <v>477</v>
      </c>
      <c r="F313" s="190" t="s">
        <v>478</v>
      </c>
      <c r="G313" s="191" t="s">
        <v>157</v>
      </c>
      <c r="H313" s="192">
        <v>2</v>
      </c>
      <c r="I313" s="193"/>
      <c r="J313" s="194">
        <f>ROUND(I313*H313,2)</f>
        <v>0</v>
      </c>
      <c r="K313" s="195"/>
      <c r="L313" s="40"/>
      <c r="M313" s="196" t="s">
        <v>1</v>
      </c>
      <c r="N313" s="197" t="s">
        <v>43</v>
      </c>
      <c r="O313" s="72"/>
      <c r="P313" s="198">
        <f>O313*H313</f>
        <v>0</v>
      </c>
      <c r="Q313" s="198">
        <v>0</v>
      </c>
      <c r="R313" s="198">
        <f>Q313*H313</f>
        <v>0</v>
      </c>
      <c r="S313" s="198">
        <v>0</v>
      </c>
      <c r="T313" s="199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0" t="s">
        <v>14</v>
      </c>
      <c r="AT313" s="200" t="s">
        <v>147</v>
      </c>
      <c r="AU313" s="200" t="s">
        <v>88</v>
      </c>
      <c r="AY313" s="18" t="s">
        <v>144</v>
      </c>
      <c r="BE313" s="201">
        <f>IF(N313="základní",J313,0)</f>
        <v>0</v>
      </c>
      <c r="BF313" s="201">
        <f>IF(N313="snížená",J313,0)</f>
        <v>0</v>
      </c>
      <c r="BG313" s="201">
        <f>IF(N313="zákl. přenesená",J313,0)</f>
        <v>0</v>
      </c>
      <c r="BH313" s="201">
        <f>IF(N313="sníž. přenesená",J313,0)</f>
        <v>0</v>
      </c>
      <c r="BI313" s="201">
        <f>IF(N313="nulová",J313,0)</f>
        <v>0</v>
      </c>
      <c r="BJ313" s="18" t="s">
        <v>86</v>
      </c>
      <c r="BK313" s="201">
        <f>ROUND(I313*H313,2)</f>
        <v>0</v>
      </c>
      <c r="BL313" s="18" t="s">
        <v>14</v>
      </c>
      <c r="BM313" s="200" t="s">
        <v>479</v>
      </c>
    </row>
    <row r="314" spans="1:65" s="2" customFormat="1" ht="58.5">
      <c r="A314" s="35"/>
      <c r="B314" s="36"/>
      <c r="C314" s="37"/>
      <c r="D314" s="204" t="s">
        <v>159</v>
      </c>
      <c r="E314" s="37"/>
      <c r="F314" s="214" t="s">
        <v>480</v>
      </c>
      <c r="G314" s="37"/>
      <c r="H314" s="37"/>
      <c r="I314" s="215"/>
      <c r="J314" s="37"/>
      <c r="K314" s="37"/>
      <c r="L314" s="40"/>
      <c r="M314" s="216"/>
      <c r="N314" s="217"/>
      <c r="O314" s="72"/>
      <c r="P314" s="72"/>
      <c r="Q314" s="72"/>
      <c r="R314" s="72"/>
      <c r="S314" s="72"/>
      <c r="T314" s="73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159</v>
      </c>
      <c r="AU314" s="18" t="s">
        <v>88</v>
      </c>
    </row>
    <row r="315" spans="1:65" s="12" customFormat="1" ht="22.9" customHeight="1">
      <c r="B315" s="172"/>
      <c r="C315" s="173"/>
      <c r="D315" s="174" t="s">
        <v>77</v>
      </c>
      <c r="E315" s="186" t="s">
        <v>481</v>
      </c>
      <c r="F315" s="186" t="s">
        <v>482</v>
      </c>
      <c r="G315" s="173"/>
      <c r="H315" s="173"/>
      <c r="I315" s="176"/>
      <c r="J315" s="187">
        <f>BK315</f>
        <v>0</v>
      </c>
      <c r="K315" s="173"/>
      <c r="L315" s="178"/>
      <c r="M315" s="179"/>
      <c r="N315" s="180"/>
      <c r="O315" s="180"/>
      <c r="P315" s="181">
        <f>SUM(P316:P344)</f>
        <v>0</v>
      </c>
      <c r="Q315" s="180"/>
      <c r="R315" s="181">
        <f>SUM(R316:R344)</f>
        <v>0.26217200000000002</v>
      </c>
      <c r="S315" s="180"/>
      <c r="T315" s="182">
        <f>SUM(T316:T344)</f>
        <v>6.5562000000000009E-2</v>
      </c>
      <c r="AR315" s="183" t="s">
        <v>88</v>
      </c>
      <c r="AT315" s="184" t="s">
        <v>77</v>
      </c>
      <c r="AU315" s="184" t="s">
        <v>86</v>
      </c>
      <c r="AY315" s="183" t="s">
        <v>144</v>
      </c>
      <c r="BK315" s="185">
        <f>SUM(BK316:BK344)</f>
        <v>0</v>
      </c>
    </row>
    <row r="316" spans="1:65" s="2" customFormat="1" ht="14.45" customHeight="1">
      <c r="A316" s="35"/>
      <c r="B316" s="36"/>
      <c r="C316" s="188" t="s">
        <v>483</v>
      </c>
      <c r="D316" s="188" t="s">
        <v>147</v>
      </c>
      <c r="E316" s="189" t="s">
        <v>484</v>
      </c>
      <c r="F316" s="190" t="s">
        <v>485</v>
      </c>
      <c r="G316" s="191" t="s">
        <v>217</v>
      </c>
      <c r="H316" s="192">
        <v>21.7</v>
      </c>
      <c r="I316" s="193"/>
      <c r="J316" s="194">
        <f>ROUND(I316*H316,2)</f>
        <v>0</v>
      </c>
      <c r="K316" s="195"/>
      <c r="L316" s="40"/>
      <c r="M316" s="196" t="s">
        <v>1</v>
      </c>
      <c r="N316" s="197" t="s">
        <v>43</v>
      </c>
      <c r="O316" s="72"/>
      <c r="P316" s="198">
        <f>O316*H316</f>
        <v>0</v>
      </c>
      <c r="Q316" s="198">
        <v>0</v>
      </c>
      <c r="R316" s="198">
        <f>Q316*H316</f>
        <v>0</v>
      </c>
      <c r="S316" s="198">
        <v>0</v>
      </c>
      <c r="T316" s="199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00" t="s">
        <v>14</v>
      </c>
      <c r="AT316" s="200" t="s">
        <v>147</v>
      </c>
      <c r="AU316" s="200" t="s">
        <v>88</v>
      </c>
      <c r="AY316" s="18" t="s">
        <v>144</v>
      </c>
      <c r="BE316" s="201">
        <f>IF(N316="základní",J316,0)</f>
        <v>0</v>
      </c>
      <c r="BF316" s="201">
        <f>IF(N316="snížená",J316,0)</f>
        <v>0</v>
      </c>
      <c r="BG316" s="201">
        <f>IF(N316="zákl. přenesená",J316,0)</f>
        <v>0</v>
      </c>
      <c r="BH316" s="201">
        <f>IF(N316="sníž. přenesená",J316,0)</f>
        <v>0</v>
      </c>
      <c r="BI316" s="201">
        <f>IF(N316="nulová",J316,0)</f>
        <v>0</v>
      </c>
      <c r="BJ316" s="18" t="s">
        <v>86</v>
      </c>
      <c r="BK316" s="201">
        <f>ROUND(I316*H316,2)</f>
        <v>0</v>
      </c>
      <c r="BL316" s="18" t="s">
        <v>14</v>
      </c>
      <c r="BM316" s="200" t="s">
        <v>486</v>
      </c>
    </row>
    <row r="317" spans="1:65" s="2" customFormat="1" ht="29.25">
      <c r="A317" s="35"/>
      <c r="B317" s="36"/>
      <c r="C317" s="37"/>
      <c r="D317" s="204" t="s">
        <v>159</v>
      </c>
      <c r="E317" s="37"/>
      <c r="F317" s="214" t="s">
        <v>487</v>
      </c>
      <c r="G317" s="37"/>
      <c r="H317" s="37"/>
      <c r="I317" s="215"/>
      <c r="J317" s="37"/>
      <c r="K317" s="37"/>
      <c r="L317" s="40"/>
      <c r="M317" s="216"/>
      <c r="N317" s="217"/>
      <c r="O317" s="72"/>
      <c r="P317" s="72"/>
      <c r="Q317" s="72"/>
      <c r="R317" s="72"/>
      <c r="S317" s="72"/>
      <c r="T317" s="73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159</v>
      </c>
      <c r="AU317" s="18" t="s">
        <v>88</v>
      </c>
    </row>
    <row r="318" spans="1:65" s="14" customFormat="1" ht="11.25">
      <c r="B318" s="218"/>
      <c r="C318" s="219"/>
      <c r="D318" s="204" t="s">
        <v>153</v>
      </c>
      <c r="E318" s="220" t="s">
        <v>1</v>
      </c>
      <c r="F318" s="221" t="s">
        <v>161</v>
      </c>
      <c r="G318" s="219"/>
      <c r="H318" s="220" t="s">
        <v>1</v>
      </c>
      <c r="I318" s="222"/>
      <c r="J318" s="219"/>
      <c r="K318" s="219"/>
      <c r="L318" s="223"/>
      <c r="M318" s="224"/>
      <c r="N318" s="225"/>
      <c r="O318" s="225"/>
      <c r="P318" s="225"/>
      <c r="Q318" s="225"/>
      <c r="R318" s="225"/>
      <c r="S318" s="225"/>
      <c r="T318" s="226"/>
      <c r="AT318" s="227" t="s">
        <v>153</v>
      </c>
      <c r="AU318" s="227" t="s">
        <v>88</v>
      </c>
      <c r="AV318" s="14" t="s">
        <v>86</v>
      </c>
      <c r="AW318" s="14" t="s">
        <v>34</v>
      </c>
      <c r="AX318" s="14" t="s">
        <v>78</v>
      </c>
      <c r="AY318" s="227" t="s">
        <v>144</v>
      </c>
    </row>
    <row r="319" spans="1:65" s="13" customFormat="1" ht="11.25">
      <c r="B319" s="202"/>
      <c r="C319" s="203"/>
      <c r="D319" s="204" t="s">
        <v>153</v>
      </c>
      <c r="E319" s="205" t="s">
        <v>1</v>
      </c>
      <c r="F319" s="206" t="s">
        <v>488</v>
      </c>
      <c r="G319" s="203"/>
      <c r="H319" s="207">
        <v>7.2</v>
      </c>
      <c r="I319" s="208"/>
      <c r="J319" s="203"/>
      <c r="K319" s="203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153</v>
      </c>
      <c r="AU319" s="213" t="s">
        <v>88</v>
      </c>
      <c r="AV319" s="13" t="s">
        <v>88</v>
      </c>
      <c r="AW319" s="13" t="s">
        <v>34</v>
      </c>
      <c r="AX319" s="13" t="s">
        <v>78</v>
      </c>
      <c r="AY319" s="213" t="s">
        <v>144</v>
      </c>
    </row>
    <row r="320" spans="1:65" s="13" customFormat="1" ht="11.25">
      <c r="B320" s="202"/>
      <c r="C320" s="203"/>
      <c r="D320" s="204" t="s">
        <v>153</v>
      </c>
      <c r="E320" s="205" t="s">
        <v>1</v>
      </c>
      <c r="F320" s="206" t="s">
        <v>489</v>
      </c>
      <c r="G320" s="203"/>
      <c r="H320" s="207">
        <v>3.3</v>
      </c>
      <c r="I320" s="208"/>
      <c r="J320" s="203"/>
      <c r="K320" s="203"/>
      <c r="L320" s="209"/>
      <c r="M320" s="210"/>
      <c r="N320" s="211"/>
      <c r="O320" s="211"/>
      <c r="P320" s="211"/>
      <c r="Q320" s="211"/>
      <c r="R320" s="211"/>
      <c r="S320" s="211"/>
      <c r="T320" s="212"/>
      <c r="AT320" s="213" t="s">
        <v>153</v>
      </c>
      <c r="AU320" s="213" t="s">
        <v>88</v>
      </c>
      <c r="AV320" s="13" t="s">
        <v>88</v>
      </c>
      <c r="AW320" s="13" t="s">
        <v>34</v>
      </c>
      <c r="AX320" s="13" t="s">
        <v>78</v>
      </c>
      <c r="AY320" s="213" t="s">
        <v>144</v>
      </c>
    </row>
    <row r="321" spans="1:65" s="13" customFormat="1" ht="11.25">
      <c r="B321" s="202"/>
      <c r="C321" s="203"/>
      <c r="D321" s="204" t="s">
        <v>153</v>
      </c>
      <c r="E321" s="205" t="s">
        <v>1</v>
      </c>
      <c r="F321" s="206" t="s">
        <v>490</v>
      </c>
      <c r="G321" s="203"/>
      <c r="H321" s="207">
        <v>1.4</v>
      </c>
      <c r="I321" s="208"/>
      <c r="J321" s="203"/>
      <c r="K321" s="203"/>
      <c r="L321" s="209"/>
      <c r="M321" s="210"/>
      <c r="N321" s="211"/>
      <c r="O321" s="211"/>
      <c r="P321" s="211"/>
      <c r="Q321" s="211"/>
      <c r="R321" s="211"/>
      <c r="S321" s="211"/>
      <c r="T321" s="212"/>
      <c r="AT321" s="213" t="s">
        <v>153</v>
      </c>
      <c r="AU321" s="213" t="s">
        <v>88</v>
      </c>
      <c r="AV321" s="13" t="s">
        <v>88</v>
      </c>
      <c r="AW321" s="13" t="s">
        <v>34</v>
      </c>
      <c r="AX321" s="13" t="s">
        <v>78</v>
      </c>
      <c r="AY321" s="213" t="s">
        <v>144</v>
      </c>
    </row>
    <row r="322" spans="1:65" s="14" customFormat="1" ht="11.25">
      <c r="B322" s="218"/>
      <c r="C322" s="219"/>
      <c r="D322" s="204" t="s">
        <v>153</v>
      </c>
      <c r="E322" s="220" t="s">
        <v>1</v>
      </c>
      <c r="F322" s="221" t="s">
        <v>162</v>
      </c>
      <c r="G322" s="219"/>
      <c r="H322" s="220" t="s">
        <v>1</v>
      </c>
      <c r="I322" s="222"/>
      <c r="J322" s="219"/>
      <c r="K322" s="219"/>
      <c r="L322" s="223"/>
      <c r="M322" s="224"/>
      <c r="N322" s="225"/>
      <c r="O322" s="225"/>
      <c r="P322" s="225"/>
      <c r="Q322" s="225"/>
      <c r="R322" s="225"/>
      <c r="S322" s="225"/>
      <c r="T322" s="226"/>
      <c r="AT322" s="227" t="s">
        <v>153</v>
      </c>
      <c r="AU322" s="227" t="s">
        <v>88</v>
      </c>
      <c r="AV322" s="14" t="s">
        <v>86</v>
      </c>
      <c r="AW322" s="14" t="s">
        <v>34</v>
      </c>
      <c r="AX322" s="14" t="s">
        <v>78</v>
      </c>
      <c r="AY322" s="227" t="s">
        <v>144</v>
      </c>
    </row>
    <row r="323" spans="1:65" s="13" customFormat="1" ht="11.25">
      <c r="B323" s="202"/>
      <c r="C323" s="203"/>
      <c r="D323" s="204" t="s">
        <v>153</v>
      </c>
      <c r="E323" s="205" t="s">
        <v>1</v>
      </c>
      <c r="F323" s="206" t="s">
        <v>491</v>
      </c>
      <c r="G323" s="203"/>
      <c r="H323" s="207">
        <v>9.8000000000000007</v>
      </c>
      <c r="I323" s="208"/>
      <c r="J323" s="203"/>
      <c r="K323" s="203"/>
      <c r="L323" s="209"/>
      <c r="M323" s="210"/>
      <c r="N323" s="211"/>
      <c r="O323" s="211"/>
      <c r="P323" s="211"/>
      <c r="Q323" s="211"/>
      <c r="R323" s="211"/>
      <c r="S323" s="211"/>
      <c r="T323" s="212"/>
      <c r="AT323" s="213" t="s">
        <v>153</v>
      </c>
      <c r="AU323" s="213" t="s">
        <v>88</v>
      </c>
      <c r="AV323" s="13" t="s">
        <v>88</v>
      </c>
      <c r="AW323" s="13" t="s">
        <v>34</v>
      </c>
      <c r="AX323" s="13" t="s">
        <v>78</v>
      </c>
      <c r="AY323" s="213" t="s">
        <v>144</v>
      </c>
    </row>
    <row r="324" spans="1:65" s="15" customFormat="1" ht="11.25">
      <c r="B324" s="228"/>
      <c r="C324" s="229"/>
      <c r="D324" s="204" t="s">
        <v>153</v>
      </c>
      <c r="E324" s="230" t="s">
        <v>1</v>
      </c>
      <c r="F324" s="231" t="s">
        <v>164</v>
      </c>
      <c r="G324" s="229"/>
      <c r="H324" s="232">
        <v>21.7</v>
      </c>
      <c r="I324" s="233"/>
      <c r="J324" s="229"/>
      <c r="K324" s="229"/>
      <c r="L324" s="234"/>
      <c r="M324" s="235"/>
      <c r="N324" s="236"/>
      <c r="O324" s="236"/>
      <c r="P324" s="236"/>
      <c r="Q324" s="236"/>
      <c r="R324" s="236"/>
      <c r="S324" s="236"/>
      <c r="T324" s="237"/>
      <c r="AT324" s="238" t="s">
        <v>153</v>
      </c>
      <c r="AU324" s="238" t="s">
        <v>88</v>
      </c>
      <c r="AV324" s="15" t="s">
        <v>151</v>
      </c>
      <c r="AW324" s="15" t="s">
        <v>34</v>
      </c>
      <c r="AX324" s="15" t="s">
        <v>86</v>
      </c>
      <c r="AY324" s="238" t="s">
        <v>144</v>
      </c>
    </row>
    <row r="325" spans="1:65" s="2" customFormat="1" ht="14.45" customHeight="1">
      <c r="A325" s="35"/>
      <c r="B325" s="36"/>
      <c r="C325" s="188" t="s">
        <v>492</v>
      </c>
      <c r="D325" s="188" t="s">
        <v>147</v>
      </c>
      <c r="E325" s="189" t="s">
        <v>493</v>
      </c>
      <c r="F325" s="190" t="s">
        <v>494</v>
      </c>
      <c r="G325" s="191" t="s">
        <v>217</v>
      </c>
      <c r="H325" s="192">
        <v>29.4</v>
      </c>
      <c r="I325" s="193"/>
      <c r="J325" s="194">
        <f>ROUND(I325*H325,2)</f>
        <v>0</v>
      </c>
      <c r="K325" s="195"/>
      <c r="L325" s="40"/>
      <c r="M325" s="196" t="s">
        <v>1</v>
      </c>
      <c r="N325" s="197" t="s">
        <v>43</v>
      </c>
      <c r="O325" s="72"/>
      <c r="P325" s="198">
        <f>O325*H325</f>
        <v>0</v>
      </c>
      <c r="Q325" s="198">
        <v>0</v>
      </c>
      <c r="R325" s="198">
        <f>Q325*H325</f>
        <v>0</v>
      </c>
      <c r="S325" s="198">
        <v>2.2300000000000002E-3</v>
      </c>
      <c r="T325" s="199">
        <f>S325*H325</f>
        <v>6.5562000000000009E-2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0" t="s">
        <v>14</v>
      </c>
      <c r="AT325" s="200" t="s">
        <v>147</v>
      </c>
      <c r="AU325" s="200" t="s">
        <v>88</v>
      </c>
      <c r="AY325" s="18" t="s">
        <v>144</v>
      </c>
      <c r="BE325" s="201">
        <f>IF(N325="základní",J325,0)</f>
        <v>0</v>
      </c>
      <c r="BF325" s="201">
        <f>IF(N325="snížená",J325,0)</f>
        <v>0</v>
      </c>
      <c r="BG325" s="201">
        <f>IF(N325="zákl. přenesená",J325,0)</f>
        <v>0</v>
      </c>
      <c r="BH325" s="201">
        <f>IF(N325="sníž. přenesená",J325,0)</f>
        <v>0</v>
      </c>
      <c r="BI325" s="201">
        <f>IF(N325="nulová",J325,0)</f>
        <v>0</v>
      </c>
      <c r="BJ325" s="18" t="s">
        <v>86</v>
      </c>
      <c r="BK325" s="201">
        <f>ROUND(I325*H325,2)</f>
        <v>0</v>
      </c>
      <c r="BL325" s="18" t="s">
        <v>14</v>
      </c>
      <c r="BM325" s="200" t="s">
        <v>495</v>
      </c>
    </row>
    <row r="326" spans="1:65" s="13" customFormat="1" ht="11.25">
      <c r="B326" s="202"/>
      <c r="C326" s="203"/>
      <c r="D326" s="204" t="s">
        <v>153</v>
      </c>
      <c r="E326" s="205" t="s">
        <v>1</v>
      </c>
      <c r="F326" s="206" t="s">
        <v>496</v>
      </c>
      <c r="G326" s="203"/>
      <c r="H326" s="207">
        <v>14</v>
      </c>
      <c r="I326" s="208"/>
      <c r="J326" s="203"/>
      <c r="K326" s="203"/>
      <c r="L326" s="209"/>
      <c r="M326" s="210"/>
      <c r="N326" s="211"/>
      <c r="O326" s="211"/>
      <c r="P326" s="211"/>
      <c r="Q326" s="211"/>
      <c r="R326" s="211"/>
      <c r="S326" s="211"/>
      <c r="T326" s="212"/>
      <c r="AT326" s="213" t="s">
        <v>153</v>
      </c>
      <c r="AU326" s="213" t="s">
        <v>88</v>
      </c>
      <c r="AV326" s="13" t="s">
        <v>88</v>
      </c>
      <c r="AW326" s="13" t="s">
        <v>34</v>
      </c>
      <c r="AX326" s="13" t="s">
        <v>78</v>
      </c>
      <c r="AY326" s="213" t="s">
        <v>144</v>
      </c>
    </row>
    <row r="327" spans="1:65" s="13" customFormat="1" ht="11.25">
      <c r="B327" s="202"/>
      <c r="C327" s="203"/>
      <c r="D327" s="204" t="s">
        <v>153</v>
      </c>
      <c r="E327" s="205" t="s">
        <v>1</v>
      </c>
      <c r="F327" s="206" t="s">
        <v>497</v>
      </c>
      <c r="G327" s="203"/>
      <c r="H327" s="207">
        <v>15.4</v>
      </c>
      <c r="I327" s="208"/>
      <c r="J327" s="203"/>
      <c r="K327" s="203"/>
      <c r="L327" s="209"/>
      <c r="M327" s="210"/>
      <c r="N327" s="211"/>
      <c r="O327" s="211"/>
      <c r="P327" s="211"/>
      <c r="Q327" s="211"/>
      <c r="R327" s="211"/>
      <c r="S327" s="211"/>
      <c r="T327" s="212"/>
      <c r="AT327" s="213" t="s">
        <v>153</v>
      </c>
      <c r="AU327" s="213" t="s">
        <v>88</v>
      </c>
      <c r="AV327" s="13" t="s">
        <v>88</v>
      </c>
      <c r="AW327" s="13" t="s">
        <v>34</v>
      </c>
      <c r="AX327" s="13" t="s">
        <v>78</v>
      </c>
      <c r="AY327" s="213" t="s">
        <v>144</v>
      </c>
    </row>
    <row r="328" spans="1:65" s="15" customFormat="1" ht="11.25">
      <c r="B328" s="228"/>
      <c r="C328" s="229"/>
      <c r="D328" s="204" t="s">
        <v>153</v>
      </c>
      <c r="E328" s="230" t="s">
        <v>1</v>
      </c>
      <c r="F328" s="231" t="s">
        <v>164</v>
      </c>
      <c r="G328" s="229"/>
      <c r="H328" s="232">
        <v>29.4</v>
      </c>
      <c r="I328" s="233"/>
      <c r="J328" s="229"/>
      <c r="K328" s="229"/>
      <c r="L328" s="234"/>
      <c r="M328" s="235"/>
      <c r="N328" s="236"/>
      <c r="O328" s="236"/>
      <c r="P328" s="236"/>
      <c r="Q328" s="236"/>
      <c r="R328" s="236"/>
      <c r="S328" s="236"/>
      <c r="T328" s="237"/>
      <c r="AT328" s="238" t="s">
        <v>153</v>
      </c>
      <c r="AU328" s="238" t="s">
        <v>88</v>
      </c>
      <c r="AV328" s="15" t="s">
        <v>151</v>
      </c>
      <c r="AW328" s="15" t="s">
        <v>34</v>
      </c>
      <c r="AX328" s="15" t="s">
        <v>86</v>
      </c>
      <c r="AY328" s="238" t="s">
        <v>144</v>
      </c>
    </row>
    <row r="329" spans="1:65" s="2" customFormat="1" ht="14.45" customHeight="1">
      <c r="A329" s="35"/>
      <c r="B329" s="36"/>
      <c r="C329" s="188" t="s">
        <v>498</v>
      </c>
      <c r="D329" s="188" t="s">
        <v>147</v>
      </c>
      <c r="E329" s="189" t="s">
        <v>499</v>
      </c>
      <c r="F329" s="190" t="s">
        <v>500</v>
      </c>
      <c r="G329" s="191" t="s">
        <v>217</v>
      </c>
      <c r="H329" s="192">
        <v>41</v>
      </c>
      <c r="I329" s="193"/>
      <c r="J329" s="194">
        <f>ROUND(I329*H329,2)</f>
        <v>0</v>
      </c>
      <c r="K329" s="195"/>
      <c r="L329" s="40"/>
      <c r="M329" s="196" t="s">
        <v>1</v>
      </c>
      <c r="N329" s="197" t="s">
        <v>43</v>
      </c>
      <c r="O329" s="72"/>
      <c r="P329" s="198">
        <f>O329*H329</f>
        <v>0</v>
      </c>
      <c r="Q329" s="198">
        <v>0</v>
      </c>
      <c r="R329" s="198">
        <f>Q329*H329</f>
        <v>0</v>
      </c>
      <c r="S329" s="198">
        <v>0</v>
      </c>
      <c r="T329" s="199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0" t="s">
        <v>14</v>
      </c>
      <c r="AT329" s="200" t="s">
        <v>147</v>
      </c>
      <c r="AU329" s="200" t="s">
        <v>88</v>
      </c>
      <c r="AY329" s="18" t="s">
        <v>144</v>
      </c>
      <c r="BE329" s="201">
        <f>IF(N329="základní",J329,0)</f>
        <v>0</v>
      </c>
      <c r="BF329" s="201">
        <f>IF(N329="snížená",J329,0)</f>
        <v>0</v>
      </c>
      <c r="BG329" s="201">
        <f>IF(N329="zákl. přenesená",J329,0)</f>
        <v>0</v>
      </c>
      <c r="BH329" s="201">
        <f>IF(N329="sníž. přenesená",J329,0)</f>
        <v>0</v>
      </c>
      <c r="BI329" s="201">
        <f>IF(N329="nulová",J329,0)</f>
        <v>0</v>
      </c>
      <c r="BJ329" s="18" t="s">
        <v>86</v>
      </c>
      <c r="BK329" s="201">
        <f>ROUND(I329*H329,2)</f>
        <v>0</v>
      </c>
      <c r="BL329" s="18" t="s">
        <v>14</v>
      </c>
      <c r="BM329" s="200" t="s">
        <v>501</v>
      </c>
    </row>
    <row r="330" spans="1:65" s="13" customFormat="1" ht="11.25">
      <c r="B330" s="202"/>
      <c r="C330" s="203"/>
      <c r="D330" s="204" t="s">
        <v>153</v>
      </c>
      <c r="E330" s="205" t="s">
        <v>1</v>
      </c>
      <c r="F330" s="206" t="s">
        <v>502</v>
      </c>
      <c r="G330" s="203"/>
      <c r="H330" s="207">
        <v>38</v>
      </c>
      <c r="I330" s="208"/>
      <c r="J330" s="203"/>
      <c r="K330" s="203"/>
      <c r="L330" s="209"/>
      <c r="M330" s="210"/>
      <c r="N330" s="211"/>
      <c r="O330" s="211"/>
      <c r="P330" s="211"/>
      <c r="Q330" s="211"/>
      <c r="R330" s="211"/>
      <c r="S330" s="211"/>
      <c r="T330" s="212"/>
      <c r="AT330" s="213" t="s">
        <v>153</v>
      </c>
      <c r="AU330" s="213" t="s">
        <v>88</v>
      </c>
      <c r="AV330" s="13" t="s">
        <v>88</v>
      </c>
      <c r="AW330" s="13" t="s">
        <v>34</v>
      </c>
      <c r="AX330" s="13" t="s">
        <v>78</v>
      </c>
      <c r="AY330" s="213" t="s">
        <v>144</v>
      </c>
    </row>
    <row r="331" spans="1:65" s="13" customFormat="1" ht="11.25">
      <c r="B331" s="202"/>
      <c r="C331" s="203"/>
      <c r="D331" s="204" t="s">
        <v>153</v>
      </c>
      <c r="E331" s="205" t="s">
        <v>1</v>
      </c>
      <c r="F331" s="206" t="s">
        <v>145</v>
      </c>
      <c r="G331" s="203"/>
      <c r="H331" s="207">
        <v>3</v>
      </c>
      <c r="I331" s="208"/>
      <c r="J331" s="203"/>
      <c r="K331" s="203"/>
      <c r="L331" s="209"/>
      <c r="M331" s="210"/>
      <c r="N331" s="211"/>
      <c r="O331" s="211"/>
      <c r="P331" s="211"/>
      <c r="Q331" s="211"/>
      <c r="R331" s="211"/>
      <c r="S331" s="211"/>
      <c r="T331" s="212"/>
      <c r="AT331" s="213" t="s">
        <v>153</v>
      </c>
      <c r="AU331" s="213" t="s">
        <v>88</v>
      </c>
      <c r="AV331" s="13" t="s">
        <v>88</v>
      </c>
      <c r="AW331" s="13" t="s">
        <v>34</v>
      </c>
      <c r="AX331" s="13" t="s">
        <v>78</v>
      </c>
      <c r="AY331" s="213" t="s">
        <v>144</v>
      </c>
    </row>
    <row r="332" spans="1:65" s="15" customFormat="1" ht="11.25">
      <c r="B332" s="228"/>
      <c r="C332" s="229"/>
      <c r="D332" s="204" t="s">
        <v>153</v>
      </c>
      <c r="E332" s="230" t="s">
        <v>1</v>
      </c>
      <c r="F332" s="231" t="s">
        <v>164</v>
      </c>
      <c r="G332" s="229"/>
      <c r="H332" s="232">
        <v>41</v>
      </c>
      <c r="I332" s="233"/>
      <c r="J332" s="229"/>
      <c r="K332" s="229"/>
      <c r="L332" s="234"/>
      <c r="M332" s="235"/>
      <c r="N332" s="236"/>
      <c r="O332" s="236"/>
      <c r="P332" s="236"/>
      <c r="Q332" s="236"/>
      <c r="R332" s="236"/>
      <c r="S332" s="236"/>
      <c r="T332" s="237"/>
      <c r="AT332" s="238" t="s">
        <v>153</v>
      </c>
      <c r="AU332" s="238" t="s">
        <v>88</v>
      </c>
      <c r="AV332" s="15" t="s">
        <v>151</v>
      </c>
      <c r="AW332" s="15" t="s">
        <v>34</v>
      </c>
      <c r="AX332" s="15" t="s">
        <v>86</v>
      </c>
      <c r="AY332" s="238" t="s">
        <v>144</v>
      </c>
    </row>
    <row r="333" spans="1:65" s="2" customFormat="1" ht="37.9" customHeight="1">
      <c r="A333" s="35"/>
      <c r="B333" s="36"/>
      <c r="C333" s="188" t="s">
        <v>503</v>
      </c>
      <c r="D333" s="188" t="s">
        <v>147</v>
      </c>
      <c r="E333" s="189" t="s">
        <v>504</v>
      </c>
      <c r="F333" s="190" t="s">
        <v>505</v>
      </c>
      <c r="G333" s="191" t="s">
        <v>217</v>
      </c>
      <c r="H333" s="192">
        <v>24.9</v>
      </c>
      <c r="I333" s="193"/>
      <c r="J333" s="194">
        <f>ROUND(I333*H333,2)</f>
        <v>0</v>
      </c>
      <c r="K333" s="195"/>
      <c r="L333" s="40"/>
      <c r="M333" s="196" t="s">
        <v>1</v>
      </c>
      <c r="N333" s="197" t="s">
        <v>43</v>
      </c>
      <c r="O333" s="72"/>
      <c r="P333" s="198">
        <f>O333*H333</f>
        <v>0</v>
      </c>
      <c r="Q333" s="198">
        <v>3.5200000000000001E-3</v>
      </c>
      <c r="R333" s="198">
        <f>Q333*H333</f>
        <v>8.7648000000000004E-2</v>
      </c>
      <c r="S333" s="198">
        <v>0</v>
      </c>
      <c r="T333" s="199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0" t="s">
        <v>14</v>
      </c>
      <c r="AT333" s="200" t="s">
        <v>147</v>
      </c>
      <c r="AU333" s="200" t="s">
        <v>88</v>
      </c>
      <c r="AY333" s="18" t="s">
        <v>144</v>
      </c>
      <c r="BE333" s="201">
        <f>IF(N333="základní",J333,0)</f>
        <v>0</v>
      </c>
      <c r="BF333" s="201">
        <f>IF(N333="snížená",J333,0)</f>
        <v>0</v>
      </c>
      <c r="BG333" s="201">
        <f>IF(N333="zákl. přenesená",J333,0)</f>
        <v>0</v>
      </c>
      <c r="BH333" s="201">
        <f>IF(N333="sníž. přenesená",J333,0)</f>
        <v>0</v>
      </c>
      <c r="BI333" s="201">
        <f>IF(N333="nulová",J333,0)</f>
        <v>0</v>
      </c>
      <c r="BJ333" s="18" t="s">
        <v>86</v>
      </c>
      <c r="BK333" s="201">
        <f>ROUND(I333*H333,2)</f>
        <v>0</v>
      </c>
      <c r="BL333" s="18" t="s">
        <v>14</v>
      </c>
      <c r="BM333" s="200" t="s">
        <v>506</v>
      </c>
    </row>
    <row r="334" spans="1:65" s="14" customFormat="1" ht="11.25">
      <c r="B334" s="218"/>
      <c r="C334" s="219"/>
      <c r="D334" s="204" t="s">
        <v>153</v>
      </c>
      <c r="E334" s="220" t="s">
        <v>1</v>
      </c>
      <c r="F334" s="221" t="s">
        <v>161</v>
      </c>
      <c r="G334" s="219"/>
      <c r="H334" s="220" t="s">
        <v>1</v>
      </c>
      <c r="I334" s="222"/>
      <c r="J334" s="219"/>
      <c r="K334" s="219"/>
      <c r="L334" s="223"/>
      <c r="M334" s="224"/>
      <c r="N334" s="225"/>
      <c r="O334" s="225"/>
      <c r="P334" s="225"/>
      <c r="Q334" s="225"/>
      <c r="R334" s="225"/>
      <c r="S334" s="225"/>
      <c r="T334" s="226"/>
      <c r="AT334" s="227" t="s">
        <v>153</v>
      </c>
      <c r="AU334" s="227" t="s">
        <v>88</v>
      </c>
      <c r="AV334" s="14" t="s">
        <v>86</v>
      </c>
      <c r="AW334" s="14" t="s">
        <v>34</v>
      </c>
      <c r="AX334" s="14" t="s">
        <v>78</v>
      </c>
      <c r="AY334" s="227" t="s">
        <v>144</v>
      </c>
    </row>
    <row r="335" spans="1:65" s="13" customFormat="1" ht="11.25">
      <c r="B335" s="202"/>
      <c r="C335" s="203"/>
      <c r="D335" s="204" t="s">
        <v>153</v>
      </c>
      <c r="E335" s="205" t="s">
        <v>1</v>
      </c>
      <c r="F335" s="206" t="s">
        <v>488</v>
      </c>
      <c r="G335" s="203"/>
      <c r="H335" s="207">
        <v>7.2</v>
      </c>
      <c r="I335" s="208"/>
      <c r="J335" s="203"/>
      <c r="K335" s="203"/>
      <c r="L335" s="209"/>
      <c r="M335" s="210"/>
      <c r="N335" s="211"/>
      <c r="O335" s="211"/>
      <c r="P335" s="211"/>
      <c r="Q335" s="211"/>
      <c r="R335" s="211"/>
      <c r="S335" s="211"/>
      <c r="T335" s="212"/>
      <c r="AT335" s="213" t="s">
        <v>153</v>
      </c>
      <c r="AU335" s="213" t="s">
        <v>88</v>
      </c>
      <c r="AV335" s="13" t="s">
        <v>88</v>
      </c>
      <c r="AW335" s="13" t="s">
        <v>34</v>
      </c>
      <c r="AX335" s="13" t="s">
        <v>78</v>
      </c>
      <c r="AY335" s="213" t="s">
        <v>144</v>
      </c>
    </row>
    <row r="336" spans="1:65" s="13" customFormat="1" ht="11.25">
      <c r="B336" s="202"/>
      <c r="C336" s="203"/>
      <c r="D336" s="204" t="s">
        <v>153</v>
      </c>
      <c r="E336" s="205" t="s">
        <v>1</v>
      </c>
      <c r="F336" s="206" t="s">
        <v>489</v>
      </c>
      <c r="G336" s="203"/>
      <c r="H336" s="207">
        <v>3.3</v>
      </c>
      <c r="I336" s="208"/>
      <c r="J336" s="203"/>
      <c r="K336" s="203"/>
      <c r="L336" s="209"/>
      <c r="M336" s="210"/>
      <c r="N336" s="211"/>
      <c r="O336" s="211"/>
      <c r="P336" s="211"/>
      <c r="Q336" s="211"/>
      <c r="R336" s="211"/>
      <c r="S336" s="211"/>
      <c r="T336" s="212"/>
      <c r="AT336" s="213" t="s">
        <v>153</v>
      </c>
      <c r="AU336" s="213" t="s">
        <v>88</v>
      </c>
      <c r="AV336" s="13" t="s">
        <v>88</v>
      </c>
      <c r="AW336" s="13" t="s">
        <v>34</v>
      </c>
      <c r="AX336" s="13" t="s">
        <v>78</v>
      </c>
      <c r="AY336" s="213" t="s">
        <v>144</v>
      </c>
    </row>
    <row r="337" spans="1:65" s="13" customFormat="1" ht="11.25">
      <c r="B337" s="202"/>
      <c r="C337" s="203"/>
      <c r="D337" s="204" t="s">
        <v>153</v>
      </c>
      <c r="E337" s="205" t="s">
        <v>1</v>
      </c>
      <c r="F337" s="206" t="s">
        <v>490</v>
      </c>
      <c r="G337" s="203"/>
      <c r="H337" s="207">
        <v>1.4</v>
      </c>
      <c r="I337" s="208"/>
      <c r="J337" s="203"/>
      <c r="K337" s="203"/>
      <c r="L337" s="209"/>
      <c r="M337" s="210"/>
      <c r="N337" s="211"/>
      <c r="O337" s="211"/>
      <c r="P337" s="211"/>
      <c r="Q337" s="211"/>
      <c r="R337" s="211"/>
      <c r="S337" s="211"/>
      <c r="T337" s="212"/>
      <c r="AT337" s="213" t="s">
        <v>153</v>
      </c>
      <c r="AU337" s="213" t="s">
        <v>88</v>
      </c>
      <c r="AV337" s="13" t="s">
        <v>88</v>
      </c>
      <c r="AW337" s="13" t="s">
        <v>34</v>
      </c>
      <c r="AX337" s="13" t="s">
        <v>78</v>
      </c>
      <c r="AY337" s="213" t="s">
        <v>144</v>
      </c>
    </row>
    <row r="338" spans="1:65" s="14" customFormat="1" ht="11.25">
      <c r="B338" s="218"/>
      <c r="C338" s="219"/>
      <c r="D338" s="204" t="s">
        <v>153</v>
      </c>
      <c r="E338" s="220" t="s">
        <v>1</v>
      </c>
      <c r="F338" s="221" t="s">
        <v>162</v>
      </c>
      <c r="G338" s="219"/>
      <c r="H338" s="220" t="s">
        <v>1</v>
      </c>
      <c r="I338" s="222"/>
      <c r="J338" s="219"/>
      <c r="K338" s="219"/>
      <c r="L338" s="223"/>
      <c r="M338" s="224"/>
      <c r="N338" s="225"/>
      <c r="O338" s="225"/>
      <c r="P338" s="225"/>
      <c r="Q338" s="225"/>
      <c r="R338" s="225"/>
      <c r="S338" s="225"/>
      <c r="T338" s="226"/>
      <c r="AT338" s="227" t="s">
        <v>153</v>
      </c>
      <c r="AU338" s="227" t="s">
        <v>88</v>
      </c>
      <c r="AV338" s="14" t="s">
        <v>86</v>
      </c>
      <c r="AW338" s="14" t="s">
        <v>34</v>
      </c>
      <c r="AX338" s="14" t="s">
        <v>78</v>
      </c>
      <c r="AY338" s="227" t="s">
        <v>144</v>
      </c>
    </row>
    <row r="339" spans="1:65" s="13" customFormat="1" ht="11.25">
      <c r="B339" s="202"/>
      <c r="C339" s="203"/>
      <c r="D339" s="204" t="s">
        <v>153</v>
      </c>
      <c r="E339" s="205" t="s">
        <v>1</v>
      </c>
      <c r="F339" s="206" t="s">
        <v>507</v>
      </c>
      <c r="G339" s="203"/>
      <c r="H339" s="207">
        <v>7</v>
      </c>
      <c r="I339" s="208"/>
      <c r="J339" s="203"/>
      <c r="K339" s="203"/>
      <c r="L339" s="209"/>
      <c r="M339" s="210"/>
      <c r="N339" s="211"/>
      <c r="O339" s="211"/>
      <c r="P339" s="211"/>
      <c r="Q339" s="211"/>
      <c r="R339" s="211"/>
      <c r="S339" s="211"/>
      <c r="T339" s="212"/>
      <c r="AT339" s="213" t="s">
        <v>153</v>
      </c>
      <c r="AU339" s="213" t="s">
        <v>88</v>
      </c>
      <c r="AV339" s="13" t="s">
        <v>88</v>
      </c>
      <c r="AW339" s="13" t="s">
        <v>34</v>
      </c>
      <c r="AX339" s="13" t="s">
        <v>78</v>
      </c>
      <c r="AY339" s="213" t="s">
        <v>144</v>
      </c>
    </row>
    <row r="340" spans="1:65" s="13" customFormat="1" ht="11.25">
      <c r="B340" s="202"/>
      <c r="C340" s="203"/>
      <c r="D340" s="204" t="s">
        <v>153</v>
      </c>
      <c r="E340" s="205" t="s">
        <v>1</v>
      </c>
      <c r="F340" s="206" t="s">
        <v>508</v>
      </c>
      <c r="G340" s="203"/>
      <c r="H340" s="207">
        <v>6</v>
      </c>
      <c r="I340" s="208"/>
      <c r="J340" s="203"/>
      <c r="K340" s="203"/>
      <c r="L340" s="209"/>
      <c r="M340" s="210"/>
      <c r="N340" s="211"/>
      <c r="O340" s="211"/>
      <c r="P340" s="211"/>
      <c r="Q340" s="211"/>
      <c r="R340" s="211"/>
      <c r="S340" s="211"/>
      <c r="T340" s="212"/>
      <c r="AT340" s="213" t="s">
        <v>153</v>
      </c>
      <c r="AU340" s="213" t="s">
        <v>88</v>
      </c>
      <c r="AV340" s="13" t="s">
        <v>88</v>
      </c>
      <c r="AW340" s="13" t="s">
        <v>34</v>
      </c>
      <c r="AX340" s="13" t="s">
        <v>78</v>
      </c>
      <c r="AY340" s="213" t="s">
        <v>144</v>
      </c>
    </row>
    <row r="341" spans="1:65" s="15" customFormat="1" ht="11.25">
      <c r="B341" s="228"/>
      <c r="C341" s="229"/>
      <c r="D341" s="204" t="s">
        <v>153</v>
      </c>
      <c r="E341" s="230" t="s">
        <v>1</v>
      </c>
      <c r="F341" s="231" t="s">
        <v>164</v>
      </c>
      <c r="G341" s="229"/>
      <c r="H341" s="232">
        <v>24.9</v>
      </c>
      <c r="I341" s="233"/>
      <c r="J341" s="229"/>
      <c r="K341" s="229"/>
      <c r="L341" s="234"/>
      <c r="M341" s="235"/>
      <c r="N341" s="236"/>
      <c r="O341" s="236"/>
      <c r="P341" s="236"/>
      <c r="Q341" s="236"/>
      <c r="R341" s="236"/>
      <c r="S341" s="236"/>
      <c r="T341" s="237"/>
      <c r="AT341" s="238" t="s">
        <v>153</v>
      </c>
      <c r="AU341" s="238" t="s">
        <v>88</v>
      </c>
      <c r="AV341" s="15" t="s">
        <v>151</v>
      </c>
      <c r="AW341" s="15" t="s">
        <v>34</v>
      </c>
      <c r="AX341" s="15" t="s">
        <v>86</v>
      </c>
      <c r="AY341" s="238" t="s">
        <v>144</v>
      </c>
    </row>
    <row r="342" spans="1:65" s="2" customFormat="1" ht="24.2" customHeight="1">
      <c r="A342" s="35"/>
      <c r="B342" s="36"/>
      <c r="C342" s="188" t="s">
        <v>509</v>
      </c>
      <c r="D342" s="188" t="s">
        <v>147</v>
      </c>
      <c r="E342" s="189" t="s">
        <v>510</v>
      </c>
      <c r="F342" s="190" t="s">
        <v>511</v>
      </c>
      <c r="G342" s="191" t="s">
        <v>217</v>
      </c>
      <c r="H342" s="192">
        <v>29.4</v>
      </c>
      <c r="I342" s="193"/>
      <c r="J342" s="194">
        <f>ROUND(I342*H342,2)</f>
        <v>0</v>
      </c>
      <c r="K342" s="195"/>
      <c r="L342" s="40"/>
      <c r="M342" s="196" t="s">
        <v>1</v>
      </c>
      <c r="N342" s="197" t="s">
        <v>43</v>
      </c>
      <c r="O342" s="72"/>
      <c r="P342" s="198">
        <f>O342*H342</f>
        <v>0</v>
      </c>
      <c r="Q342" s="198">
        <v>2.9099999999999998E-3</v>
      </c>
      <c r="R342" s="198">
        <f>Q342*H342</f>
        <v>8.5553999999999991E-2</v>
      </c>
      <c r="S342" s="198">
        <v>0</v>
      </c>
      <c r="T342" s="199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00" t="s">
        <v>14</v>
      </c>
      <c r="AT342" s="200" t="s">
        <v>147</v>
      </c>
      <c r="AU342" s="200" t="s">
        <v>88</v>
      </c>
      <c r="AY342" s="18" t="s">
        <v>144</v>
      </c>
      <c r="BE342" s="201">
        <f>IF(N342="základní",J342,0)</f>
        <v>0</v>
      </c>
      <c r="BF342" s="201">
        <f>IF(N342="snížená",J342,0)</f>
        <v>0</v>
      </c>
      <c r="BG342" s="201">
        <f>IF(N342="zákl. přenesená",J342,0)</f>
        <v>0</v>
      </c>
      <c r="BH342" s="201">
        <f>IF(N342="sníž. přenesená",J342,0)</f>
        <v>0</v>
      </c>
      <c r="BI342" s="201">
        <f>IF(N342="nulová",J342,0)</f>
        <v>0</v>
      </c>
      <c r="BJ342" s="18" t="s">
        <v>86</v>
      </c>
      <c r="BK342" s="201">
        <f>ROUND(I342*H342,2)</f>
        <v>0</v>
      </c>
      <c r="BL342" s="18" t="s">
        <v>14</v>
      </c>
      <c r="BM342" s="200" t="s">
        <v>512</v>
      </c>
    </row>
    <row r="343" spans="1:65" s="2" customFormat="1" ht="24.2" customHeight="1">
      <c r="A343" s="35"/>
      <c r="B343" s="36"/>
      <c r="C343" s="188" t="s">
        <v>513</v>
      </c>
      <c r="D343" s="188" t="s">
        <v>147</v>
      </c>
      <c r="E343" s="189" t="s">
        <v>514</v>
      </c>
      <c r="F343" s="190" t="s">
        <v>515</v>
      </c>
      <c r="G343" s="191" t="s">
        <v>217</v>
      </c>
      <c r="H343" s="192">
        <v>41</v>
      </c>
      <c r="I343" s="193"/>
      <c r="J343" s="194">
        <f>ROUND(I343*H343,2)</f>
        <v>0</v>
      </c>
      <c r="K343" s="195"/>
      <c r="L343" s="40"/>
      <c r="M343" s="196" t="s">
        <v>1</v>
      </c>
      <c r="N343" s="197" t="s">
        <v>43</v>
      </c>
      <c r="O343" s="72"/>
      <c r="P343" s="198">
        <f>O343*H343</f>
        <v>0</v>
      </c>
      <c r="Q343" s="198">
        <v>2.1700000000000001E-3</v>
      </c>
      <c r="R343" s="198">
        <f>Q343*H343</f>
        <v>8.8970000000000007E-2</v>
      </c>
      <c r="S343" s="198">
        <v>0</v>
      </c>
      <c r="T343" s="199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0" t="s">
        <v>14</v>
      </c>
      <c r="AT343" s="200" t="s">
        <v>147</v>
      </c>
      <c r="AU343" s="200" t="s">
        <v>88</v>
      </c>
      <c r="AY343" s="18" t="s">
        <v>144</v>
      </c>
      <c r="BE343" s="201">
        <f>IF(N343="základní",J343,0)</f>
        <v>0</v>
      </c>
      <c r="BF343" s="201">
        <f>IF(N343="snížená",J343,0)</f>
        <v>0</v>
      </c>
      <c r="BG343" s="201">
        <f>IF(N343="zákl. přenesená",J343,0)</f>
        <v>0</v>
      </c>
      <c r="BH343" s="201">
        <f>IF(N343="sníž. přenesená",J343,0)</f>
        <v>0</v>
      </c>
      <c r="BI343" s="201">
        <f>IF(N343="nulová",J343,0)</f>
        <v>0</v>
      </c>
      <c r="BJ343" s="18" t="s">
        <v>86</v>
      </c>
      <c r="BK343" s="201">
        <f>ROUND(I343*H343,2)</f>
        <v>0</v>
      </c>
      <c r="BL343" s="18" t="s">
        <v>14</v>
      </c>
      <c r="BM343" s="200" t="s">
        <v>516</v>
      </c>
    </row>
    <row r="344" spans="1:65" s="2" customFormat="1" ht="24.2" customHeight="1">
      <c r="A344" s="35"/>
      <c r="B344" s="36"/>
      <c r="C344" s="188" t="s">
        <v>517</v>
      </c>
      <c r="D344" s="188" t="s">
        <v>147</v>
      </c>
      <c r="E344" s="189" t="s">
        <v>518</v>
      </c>
      <c r="F344" s="190" t="s">
        <v>519</v>
      </c>
      <c r="G344" s="191" t="s">
        <v>520</v>
      </c>
      <c r="H344" s="261"/>
      <c r="I344" s="193"/>
      <c r="J344" s="194">
        <f>ROUND(I344*H344,2)</f>
        <v>0</v>
      </c>
      <c r="K344" s="195"/>
      <c r="L344" s="40"/>
      <c r="M344" s="196" t="s">
        <v>1</v>
      </c>
      <c r="N344" s="197" t="s">
        <v>43</v>
      </c>
      <c r="O344" s="72"/>
      <c r="P344" s="198">
        <f>O344*H344</f>
        <v>0</v>
      </c>
      <c r="Q344" s="198">
        <v>0</v>
      </c>
      <c r="R344" s="198">
        <f>Q344*H344</f>
        <v>0</v>
      </c>
      <c r="S344" s="198">
        <v>0</v>
      </c>
      <c r="T344" s="199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00" t="s">
        <v>14</v>
      </c>
      <c r="AT344" s="200" t="s">
        <v>147</v>
      </c>
      <c r="AU344" s="200" t="s">
        <v>88</v>
      </c>
      <c r="AY344" s="18" t="s">
        <v>144</v>
      </c>
      <c r="BE344" s="201">
        <f>IF(N344="základní",J344,0)</f>
        <v>0</v>
      </c>
      <c r="BF344" s="201">
        <f>IF(N344="snížená",J344,0)</f>
        <v>0</v>
      </c>
      <c r="BG344" s="201">
        <f>IF(N344="zákl. přenesená",J344,0)</f>
        <v>0</v>
      </c>
      <c r="BH344" s="201">
        <f>IF(N344="sníž. přenesená",J344,0)</f>
        <v>0</v>
      </c>
      <c r="BI344" s="201">
        <f>IF(N344="nulová",J344,0)</f>
        <v>0</v>
      </c>
      <c r="BJ344" s="18" t="s">
        <v>86</v>
      </c>
      <c r="BK344" s="201">
        <f>ROUND(I344*H344,2)</f>
        <v>0</v>
      </c>
      <c r="BL344" s="18" t="s">
        <v>14</v>
      </c>
      <c r="BM344" s="200" t="s">
        <v>521</v>
      </c>
    </row>
    <row r="345" spans="1:65" s="12" customFormat="1" ht="22.9" customHeight="1">
      <c r="B345" s="172"/>
      <c r="C345" s="173"/>
      <c r="D345" s="174" t="s">
        <v>77</v>
      </c>
      <c r="E345" s="186" t="s">
        <v>522</v>
      </c>
      <c r="F345" s="186" t="s">
        <v>523</v>
      </c>
      <c r="G345" s="173"/>
      <c r="H345" s="173"/>
      <c r="I345" s="176"/>
      <c r="J345" s="187">
        <f>BK345</f>
        <v>0</v>
      </c>
      <c r="K345" s="173"/>
      <c r="L345" s="178"/>
      <c r="M345" s="179"/>
      <c r="N345" s="180"/>
      <c r="O345" s="180"/>
      <c r="P345" s="181">
        <f>SUM(P346:P412)</f>
        <v>0</v>
      </c>
      <c r="Q345" s="180"/>
      <c r="R345" s="181">
        <f>SUM(R346:R412)</f>
        <v>8.4020999999999998E-2</v>
      </c>
      <c r="S345" s="180"/>
      <c r="T345" s="182">
        <f>SUM(T346:T412)</f>
        <v>4.3855999999999999E-2</v>
      </c>
      <c r="AR345" s="183" t="s">
        <v>88</v>
      </c>
      <c r="AT345" s="184" t="s">
        <v>77</v>
      </c>
      <c r="AU345" s="184" t="s">
        <v>86</v>
      </c>
      <c r="AY345" s="183" t="s">
        <v>144</v>
      </c>
      <c r="BK345" s="185">
        <f>SUM(BK346:BK412)</f>
        <v>0</v>
      </c>
    </row>
    <row r="346" spans="1:65" s="2" customFormat="1" ht="14.45" customHeight="1">
      <c r="A346" s="35"/>
      <c r="B346" s="36"/>
      <c r="C346" s="188" t="s">
        <v>524</v>
      </c>
      <c r="D346" s="188" t="s">
        <v>147</v>
      </c>
      <c r="E346" s="189" t="s">
        <v>525</v>
      </c>
      <c r="F346" s="190" t="s">
        <v>526</v>
      </c>
      <c r="G346" s="191" t="s">
        <v>174</v>
      </c>
      <c r="H346" s="192">
        <v>2.2000000000000002</v>
      </c>
      <c r="I346" s="193"/>
      <c r="J346" s="194">
        <f>ROUND(I346*H346,2)</f>
        <v>0</v>
      </c>
      <c r="K346" s="195"/>
      <c r="L346" s="40"/>
      <c r="M346" s="196" t="s">
        <v>1</v>
      </c>
      <c r="N346" s="197" t="s">
        <v>43</v>
      </c>
      <c r="O346" s="72"/>
      <c r="P346" s="198">
        <f>O346*H346</f>
        <v>0</v>
      </c>
      <c r="Q346" s="198">
        <v>0</v>
      </c>
      <c r="R346" s="198">
        <f>Q346*H346</f>
        <v>0</v>
      </c>
      <c r="S346" s="198">
        <v>1.098E-2</v>
      </c>
      <c r="T346" s="199">
        <f>S346*H346</f>
        <v>2.4156000000000004E-2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0" t="s">
        <v>14</v>
      </c>
      <c r="AT346" s="200" t="s">
        <v>147</v>
      </c>
      <c r="AU346" s="200" t="s">
        <v>88</v>
      </c>
      <c r="AY346" s="18" t="s">
        <v>144</v>
      </c>
      <c r="BE346" s="201">
        <f>IF(N346="základní",J346,0)</f>
        <v>0</v>
      </c>
      <c r="BF346" s="201">
        <f>IF(N346="snížená",J346,0)</f>
        <v>0</v>
      </c>
      <c r="BG346" s="201">
        <f>IF(N346="zákl. přenesená",J346,0)</f>
        <v>0</v>
      </c>
      <c r="BH346" s="201">
        <f>IF(N346="sníž. přenesená",J346,0)</f>
        <v>0</v>
      </c>
      <c r="BI346" s="201">
        <f>IF(N346="nulová",J346,0)</f>
        <v>0</v>
      </c>
      <c r="BJ346" s="18" t="s">
        <v>86</v>
      </c>
      <c r="BK346" s="201">
        <f>ROUND(I346*H346,2)</f>
        <v>0</v>
      </c>
      <c r="BL346" s="18" t="s">
        <v>14</v>
      </c>
      <c r="BM346" s="200" t="s">
        <v>527</v>
      </c>
    </row>
    <row r="347" spans="1:65" s="13" customFormat="1" ht="11.25">
      <c r="B347" s="202"/>
      <c r="C347" s="203"/>
      <c r="D347" s="204" t="s">
        <v>153</v>
      </c>
      <c r="E347" s="205" t="s">
        <v>1</v>
      </c>
      <c r="F347" s="206" t="s">
        <v>528</v>
      </c>
      <c r="G347" s="203"/>
      <c r="H347" s="207">
        <v>1.6</v>
      </c>
      <c r="I347" s="208"/>
      <c r="J347" s="203"/>
      <c r="K347" s="203"/>
      <c r="L347" s="209"/>
      <c r="M347" s="210"/>
      <c r="N347" s="211"/>
      <c r="O347" s="211"/>
      <c r="P347" s="211"/>
      <c r="Q347" s="211"/>
      <c r="R347" s="211"/>
      <c r="S347" s="211"/>
      <c r="T347" s="212"/>
      <c r="AT347" s="213" t="s">
        <v>153</v>
      </c>
      <c r="AU347" s="213" t="s">
        <v>88</v>
      </c>
      <c r="AV347" s="13" t="s">
        <v>88</v>
      </c>
      <c r="AW347" s="13" t="s">
        <v>34</v>
      </c>
      <c r="AX347" s="13" t="s">
        <v>78</v>
      </c>
      <c r="AY347" s="213" t="s">
        <v>144</v>
      </c>
    </row>
    <row r="348" spans="1:65" s="13" customFormat="1" ht="11.25">
      <c r="B348" s="202"/>
      <c r="C348" s="203"/>
      <c r="D348" s="204" t="s">
        <v>153</v>
      </c>
      <c r="E348" s="205" t="s">
        <v>1</v>
      </c>
      <c r="F348" s="206" t="s">
        <v>529</v>
      </c>
      <c r="G348" s="203"/>
      <c r="H348" s="207">
        <v>0.6</v>
      </c>
      <c r="I348" s="208"/>
      <c r="J348" s="203"/>
      <c r="K348" s="203"/>
      <c r="L348" s="209"/>
      <c r="M348" s="210"/>
      <c r="N348" s="211"/>
      <c r="O348" s="211"/>
      <c r="P348" s="211"/>
      <c r="Q348" s="211"/>
      <c r="R348" s="211"/>
      <c r="S348" s="211"/>
      <c r="T348" s="212"/>
      <c r="AT348" s="213" t="s">
        <v>153</v>
      </c>
      <c r="AU348" s="213" t="s">
        <v>88</v>
      </c>
      <c r="AV348" s="13" t="s">
        <v>88</v>
      </c>
      <c r="AW348" s="13" t="s">
        <v>34</v>
      </c>
      <c r="AX348" s="13" t="s">
        <v>78</v>
      </c>
      <c r="AY348" s="213" t="s">
        <v>144</v>
      </c>
    </row>
    <row r="349" spans="1:65" s="15" customFormat="1" ht="11.25">
      <c r="B349" s="228"/>
      <c r="C349" s="229"/>
      <c r="D349" s="204" t="s">
        <v>153</v>
      </c>
      <c r="E349" s="230" t="s">
        <v>1</v>
      </c>
      <c r="F349" s="231" t="s">
        <v>164</v>
      </c>
      <c r="G349" s="229"/>
      <c r="H349" s="232">
        <v>2.2000000000000002</v>
      </c>
      <c r="I349" s="233"/>
      <c r="J349" s="229"/>
      <c r="K349" s="229"/>
      <c r="L349" s="234"/>
      <c r="M349" s="235"/>
      <c r="N349" s="236"/>
      <c r="O349" s="236"/>
      <c r="P349" s="236"/>
      <c r="Q349" s="236"/>
      <c r="R349" s="236"/>
      <c r="S349" s="236"/>
      <c r="T349" s="237"/>
      <c r="AT349" s="238" t="s">
        <v>153</v>
      </c>
      <c r="AU349" s="238" t="s">
        <v>88</v>
      </c>
      <c r="AV349" s="15" t="s">
        <v>151</v>
      </c>
      <c r="AW349" s="15" t="s">
        <v>34</v>
      </c>
      <c r="AX349" s="15" t="s">
        <v>86</v>
      </c>
      <c r="AY349" s="238" t="s">
        <v>144</v>
      </c>
    </row>
    <row r="350" spans="1:65" s="2" customFormat="1" ht="24.2" customHeight="1">
      <c r="A350" s="35"/>
      <c r="B350" s="36"/>
      <c r="C350" s="188" t="s">
        <v>530</v>
      </c>
      <c r="D350" s="188" t="s">
        <v>147</v>
      </c>
      <c r="E350" s="189" t="s">
        <v>531</v>
      </c>
      <c r="F350" s="190" t="s">
        <v>532</v>
      </c>
      <c r="G350" s="191" t="s">
        <v>174</v>
      </c>
      <c r="H350" s="192">
        <v>2.2000000000000002</v>
      </c>
      <c r="I350" s="193"/>
      <c r="J350" s="194">
        <f>ROUND(I350*H350,2)</f>
        <v>0</v>
      </c>
      <c r="K350" s="195"/>
      <c r="L350" s="40"/>
      <c r="M350" s="196" t="s">
        <v>1</v>
      </c>
      <c r="N350" s="197" t="s">
        <v>43</v>
      </c>
      <c r="O350" s="72"/>
      <c r="P350" s="198">
        <f>O350*H350</f>
        <v>0</v>
      </c>
      <c r="Q350" s="198">
        <v>0</v>
      </c>
      <c r="R350" s="198">
        <f>Q350*H350</f>
        <v>0</v>
      </c>
      <c r="S350" s="198">
        <v>8.0000000000000002E-3</v>
      </c>
      <c r="T350" s="199">
        <f>S350*H350</f>
        <v>1.7600000000000001E-2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0" t="s">
        <v>14</v>
      </c>
      <c r="AT350" s="200" t="s">
        <v>147</v>
      </c>
      <c r="AU350" s="200" t="s">
        <v>88</v>
      </c>
      <c r="AY350" s="18" t="s">
        <v>144</v>
      </c>
      <c r="BE350" s="201">
        <f>IF(N350="základní",J350,0)</f>
        <v>0</v>
      </c>
      <c r="BF350" s="201">
        <f>IF(N350="snížená",J350,0)</f>
        <v>0</v>
      </c>
      <c r="BG350" s="201">
        <f>IF(N350="zákl. přenesená",J350,0)</f>
        <v>0</v>
      </c>
      <c r="BH350" s="201">
        <f>IF(N350="sníž. přenesená",J350,0)</f>
        <v>0</v>
      </c>
      <c r="BI350" s="201">
        <f>IF(N350="nulová",J350,0)</f>
        <v>0</v>
      </c>
      <c r="BJ350" s="18" t="s">
        <v>86</v>
      </c>
      <c r="BK350" s="201">
        <f>ROUND(I350*H350,2)</f>
        <v>0</v>
      </c>
      <c r="BL350" s="18" t="s">
        <v>14</v>
      </c>
      <c r="BM350" s="200" t="s">
        <v>533</v>
      </c>
    </row>
    <row r="351" spans="1:65" s="2" customFormat="1" ht="24.2" customHeight="1">
      <c r="A351" s="35"/>
      <c r="B351" s="36"/>
      <c r="C351" s="188" t="s">
        <v>534</v>
      </c>
      <c r="D351" s="188" t="s">
        <v>147</v>
      </c>
      <c r="E351" s="189" t="s">
        <v>535</v>
      </c>
      <c r="F351" s="190" t="s">
        <v>536</v>
      </c>
      <c r="G351" s="191" t="s">
        <v>157</v>
      </c>
      <c r="H351" s="192">
        <v>18</v>
      </c>
      <c r="I351" s="193"/>
      <c r="J351" s="194">
        <f>ROUND(I351*H351,2)</f>
        <v>0</v>
      </c>
      <c r="K351" s="195"/>
      <c r="L351" s="40"/>
      <c r="M351" s="196" t="s">
        <v>1</v>
      </c>
      <c r="N351" s="197" t="s">
        <v>43</v>
      </c>
      <c r="O351" s="72"/>
      <c r="P351" s="198">
        <f>O351*H351</f>
        <v>0</v>
      </c>
      <c r="Q351" s="198">
        <v>0</v>
      </c>
      <c r="R351" s="198">
        <f>Q351*H351</f>
        <v>0</v>
      </c>
      <c r="S351" s="198">
        <v>0</v>
      </c>
      <c r="T351" s="199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0" t="s">
        <v>14</v>
      </c>
      <c r="AT351" s="200" t="s">
        <v>147</v>
      </c>
      <c r="AU351" s="200" t="s">
        <v>88</v>
      </c>
      <c r="AY351" s="18" t="s">
        <v>144</v>
      </c>
      <c r="BE351" s="201">
        <f>IF(N351="základní",J351,0)</f>
        <v>0</v>
      </c>
      <c r="BF351" s="201">
        <f>IF(N351="snížená",J351,0)</f>
        <v>0</v>
      </c>
      <c r="BG351" s="201">
        <f>IF(N351="zákl. přenesená",J351,0)</f>
        <v>0</v>
      </c>
      <c r="BH351" s="201">
        <f>IF(N351="sníž. přenesená",J351,0)</f>
        <v>0</v>
      </c>
      <c r="BI351" s="201">
        <f>IF(N351="nulová",J351,0)</f>
        <v>0</v>
      </c>
      <c r="BJ351" s="18" t="s">
        <v>86</v>
      </c>
      <c r="BK351" s="201">
        <f>ROUND(I351*H351,2)</f>
        <v>0</v>
      </c>
      <c r="BL351" s="18" t="s">
        <v>14</v>
      </c>
      <c r="BM351" s="200" t="s">
        <v>537</v>
      </c>
    </row>
    <row r="352" spans="1:65" s="14" customFormat="1" ht="11.25">
      <c r="B352" s="218"/>
      <c r="C352" s="219"/>
      <c r="D352" s="204" t="s">
        <v>153</v>
      </c>
      <c r="E352" s="220" t="s">
        <v>1</v>
      </c>
      <c r="F352" s="221" t="s">
        <v>177</v>
      </c>
      <c r="G352" s="219"/>
      <c r="H352" s="220" t="s">
        <v>1</v>
      </c>
      <c r="I352" s="222"/>
      <c r="J352" s="219"/>
      <c r="K352" s="219"/>
      <c r="L352" s="223"/>
      <c r="M352" s="224"/>
      <c r="N352" s="225"/>
      <c r="O352" s="225"/>
      <c r="P352" s="225"/>
      <c r="Q352" s="225"/>
      <c r="R352" s="225"/>
      <c r="S352" s="225"/>
      <c r="T352" s="226"/>
      <c r="AT352" s="227" t="s">
        <v>153</v>
      </c>
      <c r="AU352" s="227" t="s">
        <v>88</v>
      </c>
      <c r="AV352" s="14" t="s">
        <v>86</v>
      </c>
      <c r="AW352" s="14" t="s">
        <v>34</v>
      </c>
      <c r="AX352" s="14" t="s">
        <v>78</v>
      </c>
      <c r="AY352" s="227" t="s">
        <v>144</v>
      </c>
    </row>
    <row r="353" spans="1:65" s="13" customFormat="1" ht="11.25">
      <c r="B353" s="202"/>
      <c r="C353" s="203"/>
      <c r="D353" s="204" t="s">
        <v>153</v>
      </c>
      <c r="E353" s="205" t="s">
        <v>1</v>
      </c>
      <c r="F353" s="206" t="s">
        <v>538</v>
      </c>
      <c r="G353" s="203"/>
      <c r="H353" s="207">
        <v>8</v>
      </c>
      <c r="I353" s="208"/>
      <c r="J353" s="203"/>
      <c r="K353" s="203"/>
      <c r="L353" s="209"/>
      <c r="M353" s="210"/>
      <c r="N353" s="211"/>
      <c r="O353" s="211"/>
      <c r="P353" s="211"/>
      <c r="Q353" s="211"/>
      <c r="R353" s="211"/>
      <c r="S353" s="211"/>
      <c r="T353" s="212"/>
      <c r="AT353" s="213" t="s">
        <v>153</v>
      </c>
      <c r="AU353" s="213" t="s">
        <v>88</v>
      </c>
      <c r="AV353" s="13" t="s">
        <v>88</v>
      </c>
      <c r="AW353" s="13" t="s">
        <v>34</v>
      </c>
      <c r="AX353" s="13" t="s">
        <v>78</v>
      </c>
      <c r="AY353" s="213" t="s">
        <v>144</v>
      </c>
    </row>
    <row r="354" spans="1:65" s="14" customFormat="1" ht="11.25">
      <c r="B354" s="218"/>
      <c r="C354" s="219"/>
      <c r="D354" s="204" t="s">
        <v>153</v>
      </c>
      <c r="E354" s="220" t="s">
        <v>1</v>
      </c>
      <c r="F354" s="221" t="s">
        <v>161</v>
      </c>
      <c r="G354" s="219"/>
      <c r="H354" s="220" t="s">
        <v>1</v>
      </c>
      <c r="I354" s="222"/>
      <c r="J354" s="219"/>
      <c r="K354" s="219"/>
      <c r="L354" s="223"/>
      <c r="M354" s="224"/>
      <c r="N354" s="225"/>
      <c r="O354" s="225"/>
      <c r="P354" s="225"/>
      <c r="Q354" s="225"/>
      <c r="R354" s="225"/>
      <c r="S354" s="225"/>
      <c r="T354" s="226"/>
      <c r="AT354" s="227" t="s">
        <v>153</v>
      </c>
      <c r="AU354" s="227" t="s">
        <v>88</v>
      </c>
      <c r="AV354" s="14" t="s">
        <v>86</v>
      </c>
      <c r="AW354" s="14" t="s">
        <v>34</v>
      </c>
      <c r="AX354" s="14" t="s">
        <v>78</v>
      </c>
      <c r="AY354" s="227" t="s">
        <v>144</v>
      </c>
    </row>
    <row r="355" spans="1:65" s="13" customFormat="1" ht="11.25">
      <c r="B355" s="202"/>
      <c r="C355" s="203"/>
      <c r="D355" s="204" t="s">
        <v>153</v>
      </c>
      <c r="E355" s="205" t="s">
        <v>1</v>
      </c>
      <c r="F355" s="206" t="s">
        <v>539</v>
      </c>
      <c r="G355" s="203"/>
      <c r="H355" s="207">
        <v>10</v>
      </c>
      <c r="I355" s="208"/>
      <c r="J355" s="203"/>
      <c r="K355" s="203"/>
      <c r="L355" s="209"/>
      <c r="M355" s="210"/>
      <c r="N355" s="211"/>
      <c r="O355" s="211"/>
      <c r="P355" s="211"/>
      <c r="Q355" s="211"/>
      <c r="R355" s="211"/>
      <c r="S355" s="211"/>
      <c r="T355" s="212"/>
      <c r="AT355" s="213" t="s">
        <v>153</v>
      </c>
      <c r="AU355" s="213" t="s">
        <v>88</v>
      </c>
      <c r="AV355" s="13" t="s">
        <v>88</v>
      </c>
      <c r="AW355" s="13" t="s">
        <v>34</v>
      </c>
      <c r="AX355" s="13" t="s">
        <v>78</v>
      </c>
      <c r="AY355" s="213" t="s">
        <v>144</v>
      </c>
    </row>
    <row r="356" spans="1:65" s="15" customFormat="1" ht="11.25">
      <c r="B356" s="228"/>
      <c r="C356" s="229"/>
      <c r="D356" s="204" t="s">
        <v>153</v>
      </c>
      <c r="E356" s="230" t="s">
        <v>1</v>
      </c>
      <c r="F356" s="231" t="s">
        <v>164</v>
      </c>
      <c r="G356" s="229"/>
      <c r="H356" s="232">
        <v>18</v>
      </c>
      <c r="I356" s="233"/>
      <c r="J356" s="229"/>
      <c r="K356" s="229"/>
      <c r="L356" s="234"/>
      <c r="M356" s="235"/>
      <c r="N356" s="236"/>
      <c r="O356" s="236"/>
      <c r="P356" s="236"/>
      <c r="Q356" s="236"/>
      <c r="R356" s="236"/>
      <c r="S356" s="236"/>
      <c r="T356" s="237"/>
      <c r="AT356" s="238" t="s">
        <v>153</v>
      </c>
      <c r="AU356" s="238" t="s">
        <v>88</v>
      </c>
      <c r="AV356" s="15" t="s">
        <v>151</v>
      </c>
      <c r="AW356" s="15" t="s">
        <v>34</v>
      </c>
      <c r="AX356" s="15" t="s">
        <v>86</v>
      </c>
      <c r="AY356" s="238" t="s">
        <v>144</v>
      </c>
    </row>
    <row r="357" spans="1:65" s="2" customFormat="1" ht="24.2" customHeight="1">
      <c r="A357" s="35"/>
      <c r="B357" s="36"/>
      <c r="C357" s="188" t="s">
        <v>540</v>
      </c>
      <c r="D357" s="188" t="s">
        <v>147</v>
      </c>
      <c r="E357" s="189" t="s">
        <v>541</v>
      </c>
      <c r="F357" s="190" t="s">
        <v>542</v>
      </c>
      <c r="G357" s="191" t="s">
        <v>174</v>
      </c>
      <c r="H357" s="192">
        <v>44.85</v>
      </c>
      <c r="I357" s="193"/>
      <c r="J357" s="194">
        <f>ROUND(I357*H357,2)</f>
        <v>0</v>
      </c>
      <c r="K357" s="195"/>
      <c r="L357" s="40"/>
      <c r="M357" s="196" t="s">
        <v>1</v>
      </c>
      <c r="N357" s="197" t="s">
        <v>43</v>
      </c>
      <c r="O357" s="72"/>
      <c r="P357" s="198">
        <f>O357*H357</f>
        <v>0</v>
      </c>
      <c r="Q357" s="198">
        <v>2.5999999999999998E-4</v>
      </c>
      <c r="R357" s="198">
        <f>Q357*H357</f>
        <v>1.1660999999999999E-2</v>
      </c>
      <c r="S357" s="198">
        <v>0</v>
      </c>
      <c r="T357" s="199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0" t="s">
        <v>14</v>
      </c>
      <c r="AT357" s="200" t="s">
        <v>147</v>
      </c>
      <c r="AU357" s="200" t="s">
        <v>88</v>
      </c>
      <c r="AY357" s="18" t="s">
        <v>144</v>
      </c>
      <c r="BE357" s="201">
        <f>IF(N357="základní",J357,0)</f>
        <v>0</v>
      </c>
      <c r="BF357" s="201">
        <f>IF(N357="snížená",J357,0)</f>
        <v>0</v>
      </c>
      <c r="BG357" s="201">
        <f>IF(N357="zákl. přenesená",J357,0)</f>
        <v>0</v>
      </c>
      <c r="BH357" s="201">
        <f>IF(N357="sníž. přenesená",J357,0)</f>
        <v>0</v>
      </c>
      <c r="BI357" s="201">
        <f>IF(N357="nulová",J357,0)</f>
        <v>0</v>
      </c>
      <c r="BJ357" s="18" t="s">
        <v>86</v>
      </c>
      <c r="BK357" s="201">
        <f>ROUND(I357*H357,2)</f>
        <v>0</v>
      </c>
      <c r="BL357" s="18" t="s">
        <v>14</v>
      </c>
      <c r="BM357" s="200" t="s">
        <v>543</v>
      </c>
    </row>
    <row r="358" spans="1:65" s="14" customFormat="1" ht="11.25">
      <c r="B358" s="218"/>
      <c r="C358" s="219"/>
      <c r="D358" s="204" t="s">
        <v>153</v>
      </c>
      <c r="E358" s="220" t="s">
        <v>1</v>
      </c>
      <c r="F358" s="221" t="s">
        <v>177</v>
      </c>
      <c r="G358" s="219"/>
      <c r="H358" s="220" t="s">
        <v>1</v>
      </c>
      <c r="I358" s="222"/>
      <c r="J358" s="219"/>
      <c r="K358" s="219"/>
      <c r="L358" s="223"/>
      <c r="M358" s="224"/>
      <c r="N358" s="225"/>
      <c r="O358" s="225"/>
      <c r="P358" s="225"/>
      <c r="Q358" s="225"/>
      <c r="R358" s="225"/>
      <c r="S358" s="225"/>
      <c r="T358" s="226"/>
      <c r="AT358" s="227" t="s">
        <v>153</v>
      </c>
      <c r="AU358" s="227" t="s">
        <v>88</v>
      </c>
      <c r="AV358" s="14" t="s">
        <v>86</v>
      </c>
      <c r="AW358" s="14" t="s">
        <v>34</v>
      </c>
      <c r="AX358" s="14" t="s">
        <v>78</v>
      </c>
      <c r="AY358" s="227" t="s">
        <v>144</v>
      </c>
    </row>
    <row r="359" spans="1:65" s="13" customFormat="1" ht="11.25">
      <c r="B359" s="202"/>
      <c r="C359" s="203"/>
      <c r="D359" s="204" t="s">
        <v>153</v>
      </c>
      <c r="E359" s="205" t="s">
        <v>1</v>
      </c>
      <c r="F359" s="206" t="s">
        <v>544</v>
      </c>
      <c r="G359" s="203"/>
      <c r="H359" s="207">
        <v>13.2</v>
      </c>
      <c r="I359" s="208"/>
      <c r="J359" s="203"/>
      <c r="K359" s="203"/>
      <c r="L359" s="209"/>
      <c r="M359" s="210"/>
      <c r="N359" s="211"/>
      <c r="O359" s="211"/>
      <c r="P359" s="211"/>
      <c r="Q359" s="211"/>
      <c r="R359" s="211"/>
      <c r="S359" s="211"/>
      <c r="T359" s="212"/>
      <c r="AT359" s="213" t="s">
        <v>153</v>
      </c>
      <c r="AU359" s="213" t="s">
        <v>88</v>
      </c>
      <c r="AV359" s="13" t="s">
        <v>88</v>
      </c>
      <c r="AW359" s="13" t="s">
        <v>34</v>
      </c>
      <c r="AX359" s="13" t="s">
        <v>78</v>
      </c>
      <c r="AY359" s="213" t="s">
        <v>144</v>
      </c>
    </row>
    <row r="360" spans="1:65" s="13" customFormat="1" ht="11.25">
      <c r="B360" s="202"/>
      <c r="C360" s="203"/>
      <c r="D360" s="204" t="s">
        <v>153</v>
      </c>
      <c r="E360" s="205" t="s">
        <v>1</v>
      </c>
      <c r="F360" s="206" t="s">
        <v>545</v>
      </c>
      <c r="G360" s="203"/>
      <c r="H360" s="207">
        <v>5.0599999999999996</v>
      </c>
      <c r="I360" s="208"/>
      <c r="J360" s="203"/>
      <c r="K360" s="203"/>
      <c r="L360" s="209"/>
      <c r="M360" s="210"/>
      <c r="N360" s="211"/>
      <c r="O360" s="211"/>
      <c r="P360" s="211"/>
      <c r="Q360" s="211"/>
      <c r="R360" s="211"/>
      <c r="S360" s="211"/>
      <c r="T360" s="212"/>
      <c r="AT360" s="213" t="s">
        <v>153</v>
      </c>
      <c r="AU360" s="213" t="s">
        <v>88</v>
      </c>
      <c r="AV360" s="13" t="s">
        <v>88</v>
      </c>
      <c r="AW360" s="13" t="s">
        <v>34</v>
      </c>
      <c r="AX360" s="13" t="s">
        <v>78</v>
      </c>
      <c r="AY360" s="213" t="s">
        <v>144</v>
      </c>
    </row>
    <row r="361" spans="1:65" s="13" customFormat="1" ht="11.25">
      <c r="B361" s="202"/>
      <c r="C361" s="203"/>
      <c r="D361" s="204" t="s">
        <v>153</v>
      </c>
      <c r="E361" s="205" t="s">
        <v>1</v>
      </c>
      <c r="F361" s="206" t="s">
        <v>546</v>
      </c>
      <c r="G361" s="203"/>
      <c r="H361" s="207">
        <v>1.2</v>
      </c>
      <c r="I361" s="208"/>
      <c r="J361" s="203"/>
      <c r="K361" s="203"/>
      <c r="L361" s="209"/>
      <c r="M361" s="210"/>
      <c r="N361" s="211"/>
      <c r="O361" s="211"/>
      <c r="P361" s="211"/>
      <c r="Q361" s="211"/>
      <c r="R361" s="211"/>
      <c r="S361" s="211"/>
      <c r="T361" s="212"/>
      <c r="AT361" s="213" t="s">
        <v>153</v>
      </c>
      <c r="AU361" s="213" t="s">
        <v>88</v>
      </c>
      <c r="AV361" s="13" t="s">
        <v>88</v>
      </c>
      <c r="AW361" s="13" t="s">
        <v>34</v>
      </c>
      <c r="AX361" s="13" t="s">
        <v>78</v>
      </c>
      <c r="AY361" s="213" t="s">
        <v>144</v>
      </c>
    </row>
    <row r="362" spans="1:65" s="14" customFormat="1" ht="11.25">
      <c r="B362" s="218"/>
      <c r="C362" s="219"/>
      <c r="D362" s="204" t="s">
        <v>153</v>
      </c>
      <c r="E362" s="220" t="s">
        <v>1</v>
      </c>
      <c r="F362" s="221" t="s">
        <v>161</v>
      </c>
      <c r="G362" s="219"/>
      <c r="H362" s="220" t="s">
        <v>1</v>
      </c>
      <c r="I362" s="222"/>
      <c r="J362" s="219"/>
      <c r="K362" s="219"/>
      <c r="L362" s="223"/>
      <c r="M362" s="224"/>
      <c r="N362" s="225"/>
      <c r="O362" s="225"/>
      <c r="P362" s="225"/>
      <c r="Q362" s="225"/>
      <c r="R362" s="225"/>
      <c r="S362" s="225"/>
      <c r="T362" s="226"/>
      <c r="AT362" s="227" t="s">
        <v>153</v>
      </c>
      <c r="AU362" s="227" t="s">
        <v>88</v>
      </c>
      <c r="AV362" s="14" t="s">
        <v>86</v>
      </c>
      <c r="AW362" s="14" t="s">
        <v>34</v>
      </c>
      <c r="AX362" s="14" t="s">
        <v>78</v>
      </c>
      <c r="AY362" s="227" t="s">
        <v>144</v>
      </c>
    </row>
    <row r="363" spans="1:65" s="13" customFormat="1" ht="11.25">
      <c r="B363" s="202"/>
      <c r="C363" s="203"/>
      <c r="D363" s="204" t="s">
        <v>153</v>
      </c>
      <c r="E363" s="205" t="s">
        <v>1</v>
      </c>
      <c r="F363" s="206" t="s">
        <v>380</v>
      </c>
      <c r="G363" s="203"/>
      <c r="H363" s="207">
        <v>15.84</v>
      </c>
      <c r="I363" s="208"/>
      <c r="J363" s="203"/>
      <c r="K363" s="203"/>
      <c r="L363" s="209"/>
      <c r="M363" s="210"/>
      <c r="N363" s="211"/>
      <c r="O363" s="211"/>
      <c r="P363" s="211"/>
      <c r="Q363" s="211"/>
      <c r="R363" s="211"/>
      <c r="S363" s="211"/>
      <c r="T363" s="212"/>
      <c r="AT363" s="213" t="s">
        <v>153</v>
      </c>
      <c r="AU363" s="213" t="s">
        <v>88</v>
      </c>
      <c r="AV363" s="13" t="s">
        <v>88</v>
      </c>
      <c r="AW363" s="13" t="s">
        <v>34</v>
      </c>
      <c r="AX363" s="13" t="s">
        <v>78</v>
      </c>
      <c r="AY363" s="213" t="s">
        <v>144</v>
      </c>
    </row>
    <row r="364" spans="1:65" s="13" customFormat="1" ht="11.25">
      <c r="B364" s="202"/>
      <c r="C364" s="203"/>
      <c r="D364" s="204" t="s">
        <v>153</v>
      </c>
      <c r="E364" s="205" t="s">
        <v>1</v>
      </c>
      <c r="F364" s="206" t="s">
        <v>381</v>
      </c>
      <c r="G364" s="203"/>
      <c r="H364" s="207">
        <v>7.59</v>
      </c>
      <c r="I364" s="208"/>
      <c r="J364" s="203"/>
      <c r="K364" s="203"/>
      <c r="L364" s="209"/>
      <c r="M364" s="210"/>
      <c r="N364" s="211"/>
      <c r="O364" s="211"/>
      <c r="P364" s="211"/>
      <c r="Q364" s="211"/>
      <c r="R364" s="211"/>
      <c r="S364" s="211"/>
      <c r="T364" s="212"/>
      <c r="AT364" s="213" t="s">
        <v>153</v>
      </c>
      <c r="AU364" s="213" t="s">
        <v>88</v>
      </c>
      <c r="AV364" s="13" t="s">
        <v>88</v>
      </c>
      <c r="AW364" s="13" t="s">
        <v>34</v>
      </c>
      <c r="AX364" s="13" t="s">
        <v>78</v>
      </c>
      <c r="AY364" s="213" t="s">
        <v>144</v>
      </c>
    </row>
    <row r="365" spans="1:65" s="13" customFormat="1" ht="11.25">
      <c r="B365" s="202"/>
      <c r="C365" s="203"/>
      <c r="D365" s="204" t="s">
        <v>153</v>
      </c>
      <c r="E365" s="205" t="s">
        <v>1</v>
      </c>
      <c r="F365" s="206" t="s">
        <v>547</v>
      </c>
      <c r="G365" s="203"/>
      <c r="H365" s="207">
        <v>1.96</v>
      </c>
      <c r="I365" s="208"/>
      <c r="J365" s="203"/>
      <c r="K365" s="203"/>
      <c r="L365" s="209"/>
      <c r="M365" s="210"/>
      <c r="N365" s="211"/>
      <c r="O365" s="211"/>
      <c r="P365" s="211"/>
      <c r="Q365" s="211"/>
      <c r="R365" s="211"/>
      <c r="S365" s="211"/>
      <c r="T365" s="212"/>
      <c r="AT365" s="213" t="s">
        <v>153</v>
      </c>
      <c r="AU365" s="213" t="s">
        <v>88</v>
      </c>
      <c r="AV365" s="13" t="s">
        <v>88</v>
      </c>
      <c r="AW365" s="13" t="s">
        <v>34</v>
      </c>
      <c r="AX365" s="13" t="s">
        <v>78</v>
      </c>
      <c r="AY365" s="213" t="s">
        <v>144</v>
      </c>
    </row>
    <row r="366" spans="1:65" s="15" customFormat="1" ht="11.25">
      <c r="B366" s="228"/>
      <c r="C366" s="229"/>
      <c r="D366" s="204" t="s">
        <v>153</v>
      </c>
      <c r="E366" s="230" t="s">
        <v>1</v>
      </c>
      <c r="F366" s="231" t="s">
        <v>164</v>
      </c>
      <c r="G366" s="229"/>
      <c r="H366" s="232">
        <v>44.85</v>
      </c>
      <c r="I366" s="233"/>
      <c r="J366" s="229"/>
      <c r="K366" s="229"/>
      <c r="L366" s="234"/>
      <c r="M366" s="235"/>
      <c r="N366" s="236"/>
      <c r="O366" s="236"/>
      <c r="P366" s="236"/>
      <c r="Q366" s="236"/>
      <c r="R366" s="236"/>
      <c r="S366" s="236"/>
      <c r="T366" s="237"/>
      <c r="AT366" s="238" t="s">
        <v>153</v>
      </c>
      <c r="AU366" s="238" t="s">
        <v>88</v>
      </c>
      <c r="AV366" s="15" t="s">
        <v>151</v>
      </c>
      <c r="AW366" s="15" t="s">
        <v>34</v>
      </c>
      <c r="AX366" s="15" t="s">
        <v>86</v>
      </c>
      <c r="AY366" s="238" t="s">
        <v>144</v>
      </c>
    </row>
    <row r="367" spans="1:65" s="2" customFormat="1" ht="37.9" customHeight="1">
      <c r="A367" s="35"/>
      <c r="B367" s="36"/>
      <c r="C367" s="250" t="s">
        <v>548</v>
      </c>
      <c r="D367" s="250" t="s">
        <v>273</v>
      </c>
      <c r="E367" s="251" t="s">
        <v>549</v>
      </c>
      <c r="F367" s="252" t="s">
        <v>550</v>
      </c>
      <c r="G367" s="253" t="s">
        <v>157</v>
      </c>
      <c r="H367" s="254">
        <v>1</v>
      </c>
      <c r="I367" s="255"/>
      <c r="J367" s="256">
        <f>ROUND(I367*H367,2)</f>
        <v>0</v>
      </c>
      <c r="K367" s="257"/>
      <c r="L367" s="258"/>
      <c r="M367" s="259" t="s">
        <v>1</v>
      </c>
      <c r="N367" s="260" t="s">
        <v>43</v>
      </c>
      <c r="O367" s="72"/>
      <c r="P367" s="198">
        <f>O367*H367</f>
        <v>0</v>
      </c>
      <c r="Q367" s="198">
        <v>0</v>
      </c>
      <c r="R367" s="198">
        <f>Q367*H367</f>
        <v>0</v>
      </c>
      <c r="S367" s="198">
        <v>0</v>
      </c>
      <c r="T367" s="199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00" t="s">
        <v>323</v>
      </c>
      <c r="AT367" s="200" t="s">
        <v>273</v>
      </c>
      <c r="AU367" s="200" t="s">
        <v>88</v>
      </c>
      <c r="AY367" s="18" t="s">
        <v>144</v>
      </c>
      <c r="BE367" s="201">
        <f>IF(N367="základní",J367,0)</f>
        <v>0</v>
      </c>
      <c r="BF367" s="201">
        <f>IF(N367="snížená",J367,0)</f>
        <v>0</v>
      </c>
      <c r="BG367" s="201">
        <f>IF(N367="zákl. přenesená",J367,0)</f>
        <v>0</v>
      </c>
      <c r="BH367" s="201">
        <f>IF(N367="sníž. přenesená",J367,0)</f>
        <v>0</v>
      </c>
      <c r="BI367" s="201">
        <f>IF(N367="nulová",J367,0)</f>
        <v>0</v>
      </c>
      <c r="BJ367" s="18" t="s">
        <v>86</v>
      </c>
      <c r="BK367" s="201">
        <f>ROUND(I367*H367,2)</f>
        <v>0</v>
      </c>
      <c r="BL367" s="18" t="s">
        <v>14</v>
      </c>
      <c r="BM367" s="200" t="s">
        <v>551</v>
      </c>
    </row>
    <row r="368" spans="1:65" s="2" customFormat="1" ht="58.5">
      <c r="A368" s="35"/>
      <c r="B368" s="36"/>
      <c r="C368" s="37"/>
      <c r="D368" s="204" t="s">
        <v>159</v>
      </c>
      <c r="E368" s="37"/>
      <c r="F368" s="214" t="s">
        <v>552</v>
      </c>
      <c r="G368" s="37"/>
      <c r="H368" s="37"/>
      <c r="I368" s="215"/>
      <c r="J368" s="37"/>
      <c r="K368" s="37"/>
      <c r="L368" s="40"/>
      <c r="M368" s="216"/>
      <c r="N368" s="217"/>
      <c r="O368" s="72"/>
      <c r="P368" s="72"/>
      <c r="Q368" s="72"/>
      <c r="R368" s="72"/>
      <c r="S368" s="72"/>
      <c r="T368" s="73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159</v>
      </c>
      <c r="AU368" s="18" t="s">
        <v>88</v>
      </c>
    </row>
    <row r="369" spans="1:65" s="14" customFormat="1" ht="11.25">
      <c r="B369" s="218"/>
      <c r="C369" s="219"/>
      <c r="D369" s="204" t="s">
        <v>153</v>
      </c>
      <c r="E369" s="220" t="s">
        <v>1</v>
      </c>
      <c r="F369" s="221" t="s">
        <v>161</v>
      </c>
      <c r="G369" s="219"/>
      <c r="H369" s="220" t="s">
        <v>1</v>
      </c>
      <c r="I369" s="222"/>
      <c r="J369" s="219"/>
      <c r="K369" s="219"/>
      <c r="L369" s="223"/>
      <c r="M369" s="224"/>
      <c r="N369" s="225"/>
      <c r="O369" s="225"/>
      <c r="P369" s="225"/>
      <c r="Q369" s="225"/>
      <c r="R369" s="225"/>
      <c r="S369" s="225"/>
      <c r="T369" s="226"/>
      <c r="AT369" s="227" t="s">
        <v>153</v>
      </c>
      <c r="AU369" s="227" t="s">
        <v>88</v>
      </c>
      <c r="AV369" s="14" t="s">
        <v>86</v>
      </c>
      <c r="AW369" s="14" t="s">
        <v>34</v>
      </c>
      <c r="AX369" s="14" t="s">
        <v>78</v>
      </c>
      <c r="AY369" s="227" t="s">
        <v>144</v>
      </c>
    </row>
    <row r="370" spans="1:65" s="13" customFormat="1" ht="11.25">
      <c r="B370" s="202"/>
      <c r="C370" s="203"/>
      <c r="D370" s="204" t="s">
        <v>153</v>
      </c>
      <c r="E370" s="205" t="s">
        <v>1</v>
      </c>
      <c r="F370" s="206" t="s">
        <v>86</v>
      </c>
      <c r="G370" s="203"/>
      <c r="H370" s="207">
        <v>1</v>
      </c>
      <c r="I370" s="208"/>
      <c r="J370" s="203"/>
      <c r="K370" s="203"/>
      <c r="L370" s="209"/>
      <c r="M370" s="210"/>
      <c r="N370" s="211"/>
      <c r="O370" s="211"/>
      <c r="P370" s="211"/>
      <c r="Q370" s="211"/>
      <c r="R370" s="211"/>
      <c r="S370" s="211"/>
      <c r="T370" s="212"/>
      <c r="AT370" s="213" t="s">
        <v>153</v>
      </c>
      <c r="AU370" s="213" t="s">
        <v>88</v>
      </c>
      <c r="AV370" s="13" t="s">
        <v>88</v>
      </c>
      <c r="AW370" s="13" t="s">
        <v>34</v>
      </c>
      <c r="AX370" s="13" t="s">
        <v>86</v>
      </c>
      <c r="AY370" s="213" t="s">
        <v>144</v>
      </c>
    </row>
    <row r="371" spans="1:65" s="2" customFormat="1" ht="49.15" customHeight="1">
      <c r="A371" s="35"/>
      <c r="B371" s="36"/>
      <c r="C371" s="250" t="s">
        <v>553</v>
      </c>
      <c r="D371" s="250" t="s">
        <v>273</v>
      </c>
      <c r="E371" s="251" t="s">
        <v>554</v>
      </c>
      <c r="F371" s="252" t="s">
        <v>555</v>
      </c>
      <c r="G371" s="253" t="s">
        <v>157</v>
      </c>
      <c r="H371" s="254">
        <v>5</v>
      </c>
      <c r="I371" s="255"/>
      <c r="J371" s="256">
        <f>ROUND(I371*H371,2)</f>
        <v>0</v>
      </c>
      <c r="K371" s="257"/>
      <c r="L371" s="258"/>
      <c r="M371" s="259" t="s">
        <v>1</v>
      </c>
      <c r="N371" s="260" t="s">
        <v>43</v>
      </c>
      <c r="O371" s="72"/>
      <c r="P371" s="198">
        <f>O371*H371</f>
        <v>0</v>
      </c>
      <c r="Q371" s="198">
        <v>0</v>
      </c>
      <c r="R371" s="198">
        <f>Q371*H371</f>
        <v>0</v>
      </c>
      <c r="S371" s="198">
        <v>0</v>
      </c>
      <c r="T371" s="199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00" t="s">
        <v>323</v>
      </c>
      <c r="AT371" s="200" t="s">
        <v>273</v>
      </c>
      <c r="AU371" s="200" t="s">
        <v>88</v>
      </c>
      <c r="AY371" s="18" t="s">
        <v>144</v>
      </c>
      <c r="BE371" s="201">
        <f>IF(N371="základní",J371,0)</f>
        <v>0</v>
      </c>
      <c r="BF371" s="201">
        <f>IF(N371="snížená",J371,0)</f>
        <v>0</v>
      </c>
      <c r="BG371" s="201">
        <f>IF(N371="zákl. přenesená",J371,0)</f>
        <v>0</v>
      </c>
      <c r="BH371" s="201">
        <f>IF(N371="sníž. přenesená",J371,0)</f>
        <v>0</v>
      </c>
      <c r="BI371" s="201">
        <f>IF(N371="nulová",J371,0)</f>
        <v>0</v>
      </c>
      <c r="BJ371" s="18" t="s">
        <v>86</v>
      </c>
      <c r="BK371" s="201">
        <f>ROUND(I371*H371,2)</f>
        <v>0</v>
      </c>
      <c r="BL371" s="18" t="s">
        <v>14</v>
      </c>
      <c r="BM371" s="200" t="s">
        <v>556</v>
      </c>
    </row>
    <row r="372" spans="1:65" s="2" customFormat="1" ht="58.5">
      <c r="A372" s="35"/>
      <c r="B372" s="36"/>
      <c r="C372" s="37"/>
      <c r="D372" s="204" t="s">
        <v>159</v>
      </c>
      <c r="E372" s="37"/>
      <c r="F372" s="214" t="s">
        <v>557</v>
      </c>
      <c r="G372" s="37"/>
      <c r="H372" s="37"/>
      <c r="I372" s="215"/>
      <c r="J372" s="37"/>
      <c r="K372" s="37"/>
      <c r="L372" s="40"/>
      <c r="M372" s="216"/>
      <c r="N372" s="217"/>
      <c r="O372" s="72"/>
      <c r="P372" s="72"/>
      <c r="Q372" s="72"/>
      <c r="R372" s="72"/>
      <c r="S372" s="72"/>
      <c r="T372" s="73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159</v>
      </c>
      <c r="AU372" s="18" t="s">
        <v>88</v>
      </c>
    </row>
    <row r="373" spans="1:65" s="14" customFormat="1" ht="11.25">
      <c r="B373" s="218"/>
      <c r="C373" s="219"/>
      <c r="D373" s="204" t="s">
        <v>153</v>
      </c>
      <c r="E373" s="220" t="s">
        <v>1</v>
      </c>
      <c r="F373" s="221" t="s">
        <v>162</v>
      </c>
      <c r="G373" s="219"/>
      <c r="H373" s="220" t="s">
        <v>1</v>
      </c>
      <c r="I373" s="222"/>
      <c r="J373" s="219"/>
      <c r="K373" s="219"/>
      <c r="L373" s="223"/>
      <c r="M373" s="224"/>
      <c r="N373" s="225"/>
      <c r="O373" s="225"/>
      <c r="P373" s="225"/>
      <c r="Q373" s="225"/>
      <c r="R373" s="225"/>
      <c r="S373" s="225"/>
      <c r="T373" s="226"/>
      <c r="AT373" s="227" t="s">
        <v>153</v>
      </c>
      <c r="AU373" s="227" t="s">
        <v>88</v>
      </c>
      <c r="AV373" s="14" t="s">
        <v>86</v>
      </c>
      <c r="AW373" s="14" t="s">
        <v>34</v>
      </c>
      <c r="AX373" s="14" t="s">
        <v>78</v>
      </c>
      <c r="AY373" s="227" t="s">
        <v>144</v>
      </c>
    </row>
    <row r="374" spans="1:65" s="13" customFormat="1" ht="11.25">
      <c r="B374" s="202"/>
      <c r="C374" s="203"/>
      <c r="D374" s="204" t="s">
        <v>153</v>
      </c>
      <c r="E374" s="205" t="s">
        <v>1</v>
      </c>
      <c r="F374" s="206" t="s">
        <v>88</v>
      </c>
      <c r="G374" s="203"/>
      <c r="H374" s="207">
        <v>2</v>
      </c>
      <c r="I374" s="208"/>
      <c r="J374" s="203"/>
      <c r="K374" s="203"/>
      <c r="L374" s="209"/>
      <c r="M374" s="210"/>
      <c r="N374" s="211"/>
      <c r="O374" s="211"/>
      <c r="P374" s="211"/>
      <c r="Q374" s="211"/>
      <c r="R374" s="211"/>
      <c r="S374" s="211"/>
      <c r="T374" s="212"/>
      <c r="AT374" s="213" t="s">
        <v>153</v>
      </c>
      <c r="AU374" s="213" t="s">
        <v>88</v>
      </c>
      <c r="AV374" s="13" t="s">
        <v>88</v>
      </c>
      <c r="AW374" s="13" t="s">
        <v>34</v>
      </c>
      <c r="AX374" s="13" t="s">
        <v>78</v>
      </c>
      <c r="AY374" s="213" t="s">
        <v>144</v>
      </c>
    </row>
    <row r="375" spans="1:65" s="14" customFormat="1" ht="11.25">
      <c r="B375" s="218"/>
      <c r="C375" s="219"/>
      <c r="D375" s="204" t="s">
        <v>153</v>
      </c>
      <c r="E375" s="220" t="s">
        <v>1</v>
      </c>
      <c r="F375" s="221" t="s">
        <v>161</v>
      </c>
      <c r="G375" s="219"/>
      <c r="H375" s="220" t="s">
        <v>1</v>
      </c>
      <c r="I375" s="222"/>
      <c r="J375" s="219"/>
      <c r="K375" s="219"/>
      <c r="L375" s="223"/>
      <c r="M375" s="224"/>
      <c r="N375" s="225"/>
      <c r="O375" s="225"/>
      <c r="P375" s="225"/>
      <c r="Q375" s="225"/>
      <c r="R375" s="225"/>
      <c r="S375" s="225"/>
      <c r="T375" s="226"/>
      <c r="AT375" s="227" t="s">
        <v>153</v>
      </c>
      <c r="AU375" s="227" t="s">
        <v>88</v>
      </c>
      <c r="AV375" s="14" t="s">
        <v>86</v>
      </c>
      <c r="AW375" s="14" t="s">
        <v>34</v>
      </c>
      <c r="AX375" s="14" t="s">
        <v>78</v>
      </c>
      <c r="AY375" s="227" t="s">
        <v>144</v>
      </c>
    </row>
    <row r="376" spans="1:65" s="13" customFormat="1" ht="11.25">
      <c r="B376" s="202"/>
      <c r="C376" s="203"/>
      <c r="D376" s="204" t="s">
        <v>153</v>
      </c>
      <c r="E376" s="205" t="s">
        <v>1</v>
      </c>
      <c r="F376" s="206" t="s">
        <v>145</v>
      </c>
      <c r="G376" s="203"/>
      <c r="H376" s="207">
        <v>3</v>
      </c>
      <c r="I376" s="208"/>
      <c r="J376" s="203"/>
      <c r="K376" s="203"/>
      <c r="L376" s="209"/>
      <c r="M376" s="210"/>
      <c r="N376" s="211"/>
      <c r="O376" s="211"/>
      <c r="P376" s="211"/>
      <c r="Q376" s="211"/>
      <c r="R376" s="211"/>
      <c r="S376" s="211"/>
      <c r="T376" s="212"/>
      <c r="AT376" s="213" t="s">
        <v>153</v>
      </c>
      <c r="AU376" s="213" t="s">
        <v>88</v>
      </c>
      <c r="AV376" s="13" t="s">
        <v>88</v>
      </c>
      <c r="AW376" s="13" t="s">
        <v>34</v>
      </c>
      <c r="AX376" s="13" t="s">
        <v>78</v>
      </c>
      <c r="AY376" s="213" t="s">
        <v>144</v>
      </c>
    </row>
    <row r="377" spans="1:65" s="15" customFormat="1" ht="11.25">
      <c r="B377" s="228"/>
      <c r="C377" s="229"/>
      <c r="D377" s="204" t="s">
        <v>153</v>
      </c>
      <c r="E377" s="230" t="s">
        <v>1</v>
      </c>
      <c r="F377" s="231" t="s">
        <v>164</v>
      </c>
      <c r="G377" s="229"/>
      <c r="H377" s="232">
        <v>5</v>
      </c>
      <c r="I377" s="233"/>
      <c r="J377" s="229"/>
      <c r="K377" s="229"/>
      <c r="L377" s="234"/>
      <c r="M377" s="235"/>
      <c r="N377" s="236"/>
      <c r="O377" s="236"/>
      <c r="P377" s="236"/>
      <c r="Q377" s="236"/>
      <c r="R377" s="236"/>
      <c r="S377" s="236"/>
      <c r="T377" s="237"/>
      <c r="AT377" s="238" t="s">
        <v>153</v>
      </c>
      <c r="AU377" s="238" t="s">
        <v>88</v>
      </c>
      <c r="AV377" s="15" t="s">
        <v>151</v>
      </c>
      <c r="AW377" s="15" t="s">
        <v>34</v>
      </c>
      <c r="AX377" s="15" t="s">
        <v>86</v>
      </c>
      <c r="AY377" s="238" t="s">
        <v>144</v>
      </c>
    </row>
    <row r="378" spans="1:65" s="2" customFormat="1" ht="49.15" customHeight="1">
      <c r="A378" s="35"/>
      <c r="B378" s="36"/>
      <c r="C378" s="250" t="s">
        <v>558</v>
      </c>
      <c r="D378" s="250" t="s">
        <v>273</v>
      </c>
      <c r="E378" s="251" t="s">
        <v>559</v>
      </c>
      <c r="F378" s="252" t="s">
        <v>560</v>
      </c>
      <c r="G378" s="253" t="s">
        <v>157</v>
      </c>
      <c r="H378" s="254">
        <v>11</v>
      </c>
      <c r="I378" s="255"/>
      <c r="J378" s="256">
        <f>ROUND(I378*H378,2)</f>
        <v>0</v>
      </c>
      <c r="K378" s="257"/>
      <c r="L378" s="258"/>
      <c r="M378" s="259" t="s">
        <v>1</v>
      </c>
      <c r="N378" s="260" t="s">
        <v>43</v>
      </c>
      <c r="O378" s="72"/>
      <c r="P378" s="198">
        <f>O378*H378</f>
        <v>0</v>
      </c>
      <c r="Q378" s="198">
        <v>0</v>
      </c>
      <c r="R378" s="198">
        <f>Q378*H378</f>
        <v>0</v>
      </c>
      <c r="S378" s="198">
        <v>0</v>
      </c>
      <c r="T378" s="199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00" t="s">
        <v>323</v>
      </c>
      <c r="AT378" s="200" t="s">
        <v>273</v>
      </c>
      <c r="AU378" s="200" t="s">
        <v>88</v>
      </c>
      <c r="AY378" s="18" t="s">
        <v>144</v>
      </c>
      <c r="BE378" s="201">
        <f>IF(N378="základní",J378,0)</f>
        <v>0</v>
      </c>
      <c r="BF378" s="201">
        <f>IF(N378="snížená",J378,0)</f>
        <v>0</v>
      </c>
      <c r="BG378" s="201">
        <f>IF(N378="zákl. přenesená",J378,0)</f>
        <v>0</v>
      </c>
      <c r="BH378" s="201">
        <f>IF(N378="sníž. přenesená",J378,0)</f>
        <v>0</v>
      </c>
      <c r="BI378" s="201">
        <f>IF(N378="nulová",J378,0)</f>
        <v>0</v>
      </c>
      <c r="BJ378" s="18" t="s">
        <v>86</v>
      </c>
      <c r="BK378" s="201">
        <f>ROUND(I378*H378,2)</f>
        <v>0</v>
      </c>
      <c r="BL378" s="18" t="s">
        <v>14</v>
      </c>
      <c r="BM378" s="200" t="s">
        <v>561</v>
      </c>
    </row>
    <row r="379" spans="1:65" s="2" customFormat="1" ht="58.5">
      <c r="A379" s="35"/>
      <c r="B379" s="36"/>
      <c r="C379" s="37"/>
      <c r="D379" s="204" t="s">
        <v>159</v>
      </c>
      <c r="E379" s="37"/>
      <c r="F379" s="214" t="s">
        <v>562</v>
      </c>
      <c r="G379" s="37"/>
      <c r="H379" s="37"/>
      <c r="I379" s="215"/>
      <c r="J379" s="37"/>
      <c r="K379" s="37"/>
      <c r="L379" s="40"/>
      <c r="M379" s="216"/>
      <c r="N379" s="217"/>
      <c r="O379" s="72"/>
      <c r="P379" s="72"/>
      <c r="Q379" s="72"/>
      <c r="R379" s="72"/>
      <c r="S379" s="72"/>
      <c r="T379" s="73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159</v>
      </c>
      <c r="AU379" s="18" t="s">
        <v>88</v>
      </c>
    </row>
    <row r="380" spans="1:65" s="14" customFormat="1" ht="11.25">
      <c r="B380" s="218"/>
      <c r="C380" s="219"/>
      <c r="D380" s="204" t="s">
        <v>153</v>
      </c>
      <c r="E380" s="220" t="s">
        <v>1</v>
      </c>
      <c r="F380" s="221" t="s">
        <v>162</v>
      </c>
      <c r="G380" s="219"/>
      <c r="H380" s="220" t="s">
        <v>1</v>
      </c>
      <c r="I380" s="222"/>
      <c r="J380" s="219"/>
      <c r="K380" s="219"/>
      <c r="L380" s="223"/>
      <c r="M380" s="224"/>
      <c r="N380" s="225"/>
      <c r="O380" s="225"/>
      <c r="P380" s="225"/>
      <c r="Q380" s="225"/>
      <c r="R380" s="225"/>
      <c r="S380" s="225"/>
      <c r="T380" s="226"/>
      <c r="AT380" s="227" t="s">
        <v>153</v>
      </c>
      <c r="AU380" s="227" t="s">
        <v>88</v>
      </c>
      <c r="AV380" s="14" t="s">
        <v>86</v>
      </c>
      <c r="AW380" s="14" t="s">
        <v>34</v>
      </c>
      <c r="AX380" s="14" t="s">
        <v>78</v>
      </c>
      <c r="AY380" s="227" t="s">
        <v>144</v>
      </c>
    </row>
    <row r="381" spans="1:65" s="13" customFormat="1" ht="11.25">
      <c r="B381" s="202"/>
      <c r="C381" s="203"/>
      <c r="D381" s="204" t="s">
        <v>153</v>
      </c>
      <c r="E381" s="205" t="s">
        <v>1</v>
      </c>
      <c r="F381" s="206" t="s">
        <v>163</v>
      </c>
      <c r="G381" s="203"/>
      <c r="H381" s="207">
        <v>5</v>
      </c>
      <c r="I381" s="208"/>
      <c r="J381" s="203"/>
      <c r="K381" s="203"/>
      <c r="L381" s="209"/>
      <c r="M381" s="210"/>
      <c r="N381" s="211"/>
      <c r="O381" s="211"/>
      <c r="P381" s="211"/>
      <c r="Q381" s="211"/>
      <c r="R381" s="211"/>
      <c r="S381" s="211"/>
      <c r="T381" s="212"/>
      <c r="AT381" s="213" t="s">
        <v>153</v>
      </c>
      <c r="AU381" s="213" t="s">
        <v>88</v>
      </c>
      <c r="AV381" s="13" t="s">
        <v>88</v>
      </c>
      <c r="AW381" s="13" t="s">
        <v>34</v>
      </c>
      <c r="AX381" s="13" t="s">
        <v>78</v>
      </c>
      <c r="AY381" s="213" t="s">
        <v>144</v>
      </c>
    </row>
    <row r="382" spans="1:65" s="14" customFormat="1" ht="11.25">
      <c r="B382" s="218"/>
      <c r="C382" s="219"/>
      <c r="D382" s="204" t="s">
        <v>153</v>
      </c>
      <c r="E382" s="220" t="s">
        <v>1</v>
      </c>
      <c r="F382" s="221" t="s">
        <v>161</v>
      </c>
      <c r="G382" s="219"/>
      <c r="H382" s="220" t="s">
        <v>1</v>
      </c>
      <c r="I382" s="222"/>
      <c r="J382" s="219"/>
      <c r="K382" s="219"/>
      <c r="L382" s="223"/>
      <c r="M382" s="224"/>
      <c r="N382" s="225"/>
      <c r="O382" s="225"/>
      <c r="P382" s="225"/>
      <c r="Q382" s="225"/>
      <c r="R382" s="225"/>
      <c r="S382" s="225"/>
      <c r="T382" s="226"/>
      <c r="AT382" s="227" t="s">
        <v>153</v>
      </c>
      <c r="AU382" s="227" t="s">
        <v>88</v>
      </c>
      <c r="AV382" s="14" t="s">
        <v>86</v>
      </c>
      <c r="AW382" s="14" t="s">
        <v>34</v>
      </c>
      <c r="AX382" s="14" t="s">
        <v>78</v>
      </c>
      <c r="AY382" s="227" t="s">
        <v>144</v>
      </c>
    </row>
    <row r="383" spans="1:65" s="13" customFormat="1" ht="11.25">
      <c r="B383" s="202"/>
      <c r="C383" s="203"/>
      <c r="D383" s="204" t="s">
        <v>153</v>
      </c>
      <c r="E383" s="205" t="s">
        <v>1</v>
      </c>
      <c r="F383" s="206" t="s">
        <v>187</v>
      </c>
      <c r="G383" s="203"/>
      <c r="H383" s="207">
        <v>6</v>
      </c>
      <c r="I383" s="208"/>
      <c r="J383" s="203"/>
      <c r="K383" s="203"/>
      <c r="L383" s="209"/>
      <c r="M383" s="210"/>
      <c r="N383" s="211"/>
      <c r="O383" s="211"/>
      <c r="P383" s="211"/>
      <c r="Q383" s="211"/>
      <c r="R383" s="211"/>
      <c r="S383" s="211"/>
      <c r="T383" s="212"/>
      <c r="AT383" s="213" t="s">
        <v>153</v>
      </c>
      <c r="AU383" s="213" t="s">
        <v>88</v>
      </c>
      <c r="AV383" s="13" t="s">
        <v>88</v>
      </c>
      <c r="AW383" s="13" t="s">
        <v>34</v>
      </c>
      <c r="AX383" s="13" t="s">
        <v>78</v>
      </c>
      <c r="AY383" s="213" t="s">
        <v>144</v>
      </c>
    </row>
    <row r="384" spans="1:65" s="15" customFormat="1" ht="11.25">
      <c r="B384" s="228"/>
      <c r="C384" s="229"/>
      <c r="D384" s="204" t="s">
        <v>153</v>
      </c>
      <c r="E384" s="230" t="s">
        <v>1</v>
      </c>
      <c r="F384" s="231" t="s">
        <v>164</v>
      </c>
      <c r="G384" s="229"/>
      <c r="H384" s="232">
        <v>11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AT384" s="238" t="s">
        <v>153</v>
      </c>
      <c r="AU384" s="238" t="s">
        <v>88</v>
      </c>
      <c r="AV384" s="15" t="s">
        <v>151</v>
      </c>
      <c r="AW384" s="15" t="s">
        <v>34</v>
      </c>
      <c r="AX384" s="15" t="s">
        <v>86</v>
      </c>
      <c r="AY384" s="238" t="s">
        <v>144</v>
      </c>
    </row>
    <row r="385" spans="1:65" s="2" customFormat="1" ht="49.15" customHeight="1">
      <c r="A385" s="35"/>
      <c r="B385" s="36"/>
      <c r="C385" s="250" t="s">
        <v>563</v>
      </c>
      <c r="D385" s="250" t="s">
        <v>273</v>
      </c>
      <c r="E385" s="251" t="s">
        <v>564</v>
      </c>
      <c r="F385" s="252" t="s">
        <v>565</v>
      </c>
      <c r="G385" s="253" t="s">
        <v>157</v>
      </c>
      <c r="H385" s="254">
        <v>1</v>
      </c>
      <c r="I385" s="255"/>
      <c r="J385" s="256">
        <f>ROUND(I385*H385,2)</f>
        <v>0</v>
      </c>
      <c r="K385" s="257"/>
      <c r="L385" s="258"/>
      <c r="M385" s="259" t="s">
        <v>1</v>
      </c>
      <c r="N385" s="260" t="s">
        <v>43</v>
      </c>
      <c r="O385" s="72"/>
      <c r="P385" s="198">
        <f>O385*H385</f>
        <v>0</v>
      </c>
      <c r="Q385" s="198">
        <v>0</v>
      </c>
      <c r="R385" s="198">
        <f>Q385*H385</f>
        <v>0</v>
      </c>
      <c r="S385" s="198">
        <v>0</v>
      </c>
      <c r="T385" s="199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00" t="s">
        <v>323</v>
      </c>
      <c r="AT385" s="200" t="s">
        <v>273</v>
      </c>
      <c r="AU385" s="200" t="s">
        <v>88</v>
      </c>
      <c r="AY385" s="18" t="s">
        <v>144</v>
      </c>
      <c r="BE385" s="201">
        <f>IF(N385="základní",J385,0)</f>
        <v>0</v>
      </c>
      <c r="BF385" s="201">
        <f>IF(N385="snížená",J385,0)</f>
        <v>0</v>
      </c>
      <c r="BG385" s="201">
        <f>IF(N385="zákl. přenesená",J385,0)</f>
        <v>0</v>
      </c>
      <c r="BH385" s="201">
        <f>IF(N385="sníž. přenesená",J385,0)</f>
        <v>0</v>
      </c>
      <c r="BI385" s="201">
        <f>IF(N385="nulová",J385,0)</f>
        <v>0</v>
      </c>
      <c r="BJ385" s="18" t="s">
        <v>86</v>
      </c>
      <c r="BK385" s="201">
        <f>ROUND(I385*H385,2)</f>
        <v>0</v>
      </c>
      <c r="BL385" s="18" t="s">
        <v>14</v>
      </c>
      <c r="BM385" s="200" t="s">
        <v>566</v>
      </c>
    </row>
    <row r="386" spans="1:65" s="2" customFormat="1" ht="68.25">
      <c r="A386" s="35"/>
      <c r="B386" s="36"/>
      <c r="C386" s="37"/>
      <c r="D386" s="204" t="s">
        <v>159</v>
      </c>
      <c r="E386" s="37"/>
      <c r="F386" s="214" t="s">
        <v>567</v>
      </c>
      <c r="G386" s="37"/>
      <c r="H386" s="37"/>
      <c r="I386" s="215"/>
      <c r="J386" s="37"/>
      <c r="K386" s="37"/>
      <c r="L386" s="40"/>
      <c r="M386" s="216"/>
      <c r="N386" s="217"/>
      <c r="O386" s="72"/>
      <c r="P386" s="72"/>
      <c r="Q386" s="72"/>
      <c r="R386" s="72"/>
      <c r="S386" s="72"/>
      <c r="T386" s="73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159</v>
      </c>
      <c r="AU386" s="18" t="s">
        <v>88</v>
      </c>
    </row>
    <row r="387" spans="1:65" s="14" customFormat="1" ht="11.25">
      <c r="B387" s="218"/>
      <c r="C387" s="219"/>
      <c r="D387" s="204" t="s">
        <v>153</v>
      </c>
      <c r="E387" s="220" t="s">
        <v>1</v>
      </c>
      <c r="F387" s="221" t="s">
        <v>568</v>
      </c>
      <c r="G387" s="219"/>
      <c r="H387" s="220" t="s">
        <v>1</v>
      </c>
      <c r="I387" s="222"/>
      <c r="J387" s="219"/>
      <c r="K387" s="219"/>
      <c r="L387" s="223"/>
      <c r="M387" s="224"/>
      <c r="N387" s="225"/>
      <c r="O387" s="225"/>
      <c r="P387" s="225"/>
      <c r="Q387" s="225"/>
      <c r="R387" s="225"/>
      <c r="S387" s="225"/>
      <c r="T387" s="226"/>
      <c r="AT387" s="227" t="s">
        <v>153</v>
      </c>
      <c r="AU387" s="227" t="s">
        <v>88</v>
      </c>
      <c r="AV387" s="14" t="s">
        <v>86</v>
      </c>
      <c r="AW387" s="14" t="s">
        <v>34</v>
      </c>
      <c r="AX387" s="14" t="s">
        <v>78</v>
      </c>
      <c r="AY387" s="227" t="s">
        <v>144</v>
      </c>
    </row>
    <row r="388" spans="1:65" s="13" customFormat="1" ht="11.25">
      <c r="B388" s="202"/>
      <c r="C388" s="203"/>
      <c r="D388" s="204" t="s">
        <v>153</v>
      </c>
      <c r="E388" s="205" t="s">
        <v>1</v>
      </c>
      <c r="F388" s="206" t="s">
        <v>86</v>
      </c>
      <c r="G388" s="203"/>
      <c r="H388" s="207">
        <v>1</v>
      </c>
      <c r="I388" s="208"/>
      <c r="J388" s="203"/>
      <c r="K388" s="203"/>
      <c r="L388" s="209"/>
      <c r="M388" s="210"/>
      <c r="N388" s="211"/>
      <c r="O388" s="211"/>
      <c r="P388" s="211"/>
      <c r="Q388" s="211"/>
      <c r="R388" s="211"/>
      <c r="S388" s="211"/>
      <c r="T388" s="212"/>
      <c r="AT388" s="213" t="s">
        <v>153</v>
      </c>
      <c r="AU388" s="213" t="s">
        <v>88</v>
      </c>
      <c r="AV388" s="13" t="s">
        <v>88</v>
      </c>
      <c r="AW388" s="13" t="s">
        <v>34</v>
      </c>
      <c r="AX388" s="13" t="s">
        <v>86</v>
      </c>
      <c r="AY388" s="213" t="s">
        <v>144</v>
      </c>
    </row>
    <row r="389" spans="1:65" s="2" customFormat="1" ht="24.2" customHeight="1">
      <c r="A389" s="35"/>
      <c r="B389" s="36"/>
      <c r="C389" s="188" t="s">
        <v>569</v>
      </c>
      <c r="D389" s="188" t="s">
        <v>147</v>
      </c>
      <c r="E389" s="189" t="s">
        <v>570</v>
      </c>
      <c r="F389" s="190" t="s">
        <v>571</v>
      </c>
      <c r="G389" s="191" t="s">
        <v>157</v>
      </c>
      <c r="H389" s="192">
        <v>1</v>
      </c>
      <c r="I389" s="193"/>
      <c r="J389" s="194">
        <f>ROUND(I389*H389,2)</f>
        <v>0</v>
      </c>
      <c r="K389" s="195"/>
      <c r="L389" s="40"/>
      <c r="M389" s="196" t="s">
        <v>1</v>
      </c>
      <c r="N389" s="197" t="s">
        <v>43</v>
      </c>
      <c r="O389" s="72"/>
      <c r="P389" s="198">
        <f>O389*H389</f>
        <v>0</v>
      </c>
      <c r="Q389" s="198">
        <v>9.2000000000000003E-4</v>
      </c>
      <c r="R389" s="198">
        <f>Q389*H389</f>
        <v>9.2000000000000003E-4</v>
      </c>
      <c r="S389" s="198">
        <v>0</v>
      </c>
      <c r="T389" s="199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00" t="s">
        <v>14</v>
      </c>
      <c r="AT389" s="200" t="s">
        <v>147</v>
      </c>
      <c r="AU389" s="200" t="s">
        <v>88</v>
      </c>
      <c r="AY389" s="18" t="s">
        <v>144</v>
      </c>
      <c r="BE389" s="201">
        <f>IF(N389="základní",J389,0)</f>
        <v>0</v>
      </c>
      <c r="BF389" s="201">
        <f>IF(N389="snížená",J389,0)</f>
        <v>0</v>
      </c>
      <c r="BG389" s="201">
        <f>IF(N389="zákl. přenesená",J389,0)</f>
        <v>0</v>
      </c>
      <c r="BH389" s="201">
        <f>IF(N389="sníž. přenesená",J389,0)</f>
        <v>0</v>
      </c>
      <c r="BI389" s="201">
        <f>IF(N389="nulová",J389,0)</f>
        <v>0</v>
      </c>
      <c r="BJ389" s="18" t="s">
        <v>86</v>
      </c>
      <c r="BK389" s="201">
        <f>ROUND(I389*H389,2)</f>
        <v>0</v>
      </c>
      <c r="BL389" s="18" t="s">
        <v>14</v>
      </c>
      <c r="BM389" s="200" t="s">
        <v>572</v>
      </c>
    </row>
    <row r="390" spans="1:65" s="2" customFormat="1" ht="49.15" customHeight="1">
      <c r="A390" s="35"/>
      <c r="B390" s="36"/>
      <c r="C390" s="250" t="s">
        <v>573</v>
      </c>
      <c r="D390" s="250" t="s">
        <v>273</v>
      </c>
      <c r="E390" s="251" t="s">
        <v>574</v>
      </c>
      <c r="F390" s="252" t="s">
        <v>575</v>
      </c>
      <c r="G390" s="253" t="s">
        <v>157</v>
      </c>
      <c r="H390" s="254">
        <v>1</v>
      </c>
      <c r="I390" s="255"/>
      <c r="J390" s="256">
        <f>ROUND(I390*H390,2)</f>
        <v>0</v>
      </c>
      <c r="K390" s="257"/>
      <c r="L390" s="258"/>
      <c r="M390" s="259" t="s">
        <v>1</v>
      </c>
      <c r="N390" s="260" t="s">
        <v>43</v>
      </c>
      <c r="O390" s="72"/>
      <c r="P390" s="198">
        <f>O390*H390</f>
        <v>0</v>
      </c>
      <c r="Q390" s="198">
        <v>6.8000000000000005E-2</v>
      </c>
      <c r="R390" s="198">
        <f>Q390*H390</f>
        <v>6.8000000000000005E-2</v>
      </c>
      <c r="S390" s="198">
        <v>0</v>
      </c>
      <c r="T390" s="199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00" t="s">
        <v>323</v>
      </c>
      <c r="AT390" s="200" t="s">
        <v>273</v>
      </c>
      <c r="AU390" s="200" t="s">
        <v>88</v>
      </c>
      <c r="AY390" s="18" t="s">
        <v>144</v>
      </c>
      <c r="BE390" s="201">
        <f>IF(N390="základní",J390,0)</f>
        <v>0</v>
      </c>
      <c r="BF390" s="201">
        <f>IF(N390="snížená",J390,0)</f>
        <v>0</v>
      </c>
      <c r="BG390" s="201">
        <f>IF(N390="zákl. přenesená",J390,0)</f>
        <v>0</v>
      </c>
      <c r="BH390" s="201">
        <f>IF(N390="sníž. přenesená",J390,0)</f>
        <v>0</v>
      </c>
      <c r="BI390" s="201">
        <f>IF(N390="nulová",J390,0)</f>
        <v>0</v>
      </c>
      <c r="BJ390" s="18" t="s">
        <v>86</v>
      </c>
      <c r="BK390" s="201">
        <f>ROUND(I390*H390,2)</f>
        <v>0</v>
      </c>
      <c r="BL390" s="18" t="s">
        <v>14</v>
      </c>
      <c r="BM390" s="200" t="s">
        <v>576</v>
      </c>
    </row>
    <row r="391" spans="1:65" s="2" customFormat="1" ht="24.2" customHeight="1">
      <c r="A391" s="35"/>
      <c r="B391" s="36"/>
      <c r="C391" s="188" t="s">
        <v>577</v>
      </c>
      <c r="D391" s="188" t="s">
        <v>147</v>
      </c>
      <c r="E391" s="189" t="s">
        <v>578</v>
      </c>
      <c r="F391" s="190" t="s">
        <v>579</v>
      </c>
      <c r="G391" s="191" t="s">
        <v>157</v>
      </c>
      <c r="H391" s="192">
        <v>4</v>
      </c>
      <c r="I391" s="193"/>
      <c r="J391" s="194">
        <f>ROUND(I391*H391,2)</f>
        <v>0</v>
      </c>
      <c r="K391" s="195"/>
      <c r="L391" s="40"/>
      <c r="M391" s="196" t="s">
        <v>1</v>
      </c>
      <c r="N391" s="197" t="s">
        <v>43</v>
      </c>
      <c r="O391" s="72"/>
      <c r="P391" s="198">
        <f>O391*H391</f>
        <v>0</v>
      </c>
      <c r="Q391" s="198">
        <v>8.5999999999999998E-4</v>
      </c>
      <c r="R391" s="198">
        <f>Q391*H391</f>
        <v>3.4399999999999999E-3</v>
      </c>
      <c r="S391" s="198">
        <v>0</v>
      </c>
      <c r="T391" s="199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00" t="s">
        <v>14</v>
      </c>
      <c r="AT391" s="200" t="s">
        <v>147</v>
      </c>
      <c r="AU391" s="200" t="s">
        <v>88</v>
      </c>
      <c r="AY391" s="18" t="s">
        <v>144</v>
      </c>
      <c r="BE391" s="201">
        <f>IF(N391="základní",J391,0)</f>
        <v>0</v>
      </c>
      <c r="BF391" s="201">
        <f>IF(N391="snížená",J391,0)</f>
        <v>0</v>
      </c>
      <c r="BG391" s="201">
        <f>IF(N391="zákl. přenesená",J391,0)</f>
        <v>0</v>
      </c>
      <c r="BH391" s="201">
        <f>IF(N391="sníž. přenesená",J391,0)</f>
        <v>0</v>
      </c>
      <c r="BI391" s="201">
        <f>IF(N391="nulová",J391,0)</f>
        <v>0</v>
      </c>
      <c r="BJ391" s="18" t="s">
        <v>86</v>
      </c>
      <c r="BK391" s="201">
        <f>ROUND(I391*H391,2)</f>
        <v>0</v>
      </c>
      <c r="BL391" s="18" t="s">
        <v>14</v>
      </c>
      <c r="BM391" s="200" t="s">
        <v>580</v>
      </c>
    </row>
    <row r="392" spans="1:65" s="2" customFormat="1" ht="62.65" customHeight="1">
      <c r="A392" s="35"/>
      <c r="B392" s="36"/>
      <c r="C392" s="250" t="s">
        <v>581</v>
      </c>
      <c r="D392" s="250" t="s">
        <v>273</v>
      </c>
      <c r="E392" s="251" t="s">
        <v>582</v>
      </c>
      <c r="F392" s="252" t="s">
        <v>583</v>
      </c>
      <c r="G392" s="253" t="s">
        <v>157</v>
      </c>
      <c r="H392" s="254">
        <v>2</v>
      </c>
      <c r="I392" s="255"/>
      <c r="J392" s="256">
        <f>ROUND(I392*H392,2)</f>
        <v>0</v>
      </c>
      <c r="K392" s="257"/>
      <c r="L392" s="258"/>
      <c r="M392" s="259" t="s">
        <v>1</v>
      </c>
      <c r="N392" s="260" t="s">
        <v>43</v>
      </c>
      <c r="O392" s="72"/>
      <c r="P392" s="198">
        <f>O392*H392</f>
        <v>0</v>
      </c>
      <c r="Q392" s="198">
        <v>0</v>
      </c>
      <c r="R392" s="198">
        <f>Q392*H392</f>
        <v>0</v>
      </c>
      <c r="S392" s="198">
        <v>0</v>
      </c>
      <c r="T392" s="199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00" t="s">
        <v>323</v>
      </c>
      <c r="AT392" s="200" t="s">
        <v>273</v>
      </c>
      <c r="AU392" s="200" t="s">
        <v>88</v>
      </c>
      <c r="AY392" s="18" t="s">
        <v>144</v>
      </c>
      <c r="BE392" s="201">
        <f>IF(N392="základní",J392,0)</f>
        <v>0</v>
      </c>
      <c r="BF392" s="201">
        <f>IF(N392="snížená",J392,0)</f>
        <v>0</v>
      </c>
      <c r="BG392" s="201">
        <f>IF(N392="zákl. přenesená",J392,0)</f>
        <v>0</v>
      </c>
      <c r="BH392" s="201">
        <f>IF(N392="sníž. přenesená",J392,0)</f>
        <v>0</v>
      </c>
      <c r="BI392" s="201">
        <f>IF(N392="nulová",J392,0)</f>
        <v>0</v>
      </c>
      <c r="BJ392" s="18" t="s">
        <v>86</v>
      </c>
      <c r="BK392" s="201">
        <f>ROUND(I392*H392,2)</f>
        <v>0</v>
      </c>
      <c r="BL392" s="18" t="s">
        <v>14</v>
      </c>
      <c r="BM392" s="200" t="s">
        <v>584</v>
      </c>
    </row>
    <row r="393" spans="1:65" s="2" customFormat="1" ht="78">
      <c r="A393" s="35"/>
      <c r="B393" s="36"/>
      <c r="C393" s="37"/>
      <c r="D393" s="204" t="s">
        <v>159</v>
      </c>
      <c r="E393" s="37"/>
      <c r="F393" s="214" t="s">
        <v>585</v>
      </c>
      <c r="G393" s="37"/>
      <c r="H393" s="37"/>
      <c r="I393" s="215"/>
      <c r="J393" s="37"/>
      <c r="K393" s="37"/>
      <c r="L393" s="40"/>
      <c r="M393" s="216"/>
      <c r="N393" s="217"/>
      <c r="O393" s="72"/>
      <c r="P393" s="72"/>
      <c r="Q393" s="72"/>
      <c r="R393" s="72"/>
      <c r="S393" s="72"/>
      <c r="T393" s="73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159</v>
      </c>
      <c r="AU393" s="18" t="s">
        <v>88</v>
      </c>
    </row>
    <row r="394" spans="1:65" s="2" customFormat="1" ht="62.65" customHeight="1">
      <c r="A394" s="35"/>
      <c r="B394" s="36"/>
      <c r="C394" s="250" t="s">
        <v>586</v>
      </c>
      <c r="D394" s="250" t="s">
        <v>273</v>
      </c>
      <c r="E394" s="251" t="s">
        <v>587</v>
      </c>
      <c r="F394" s="252" t="s">
        <v>588</v>
      </c>
      <c r="G394" s="253" t="s">
        <v>157</v>
      </c>
      <c r="H394" s="254">
        <v>1</v>
      </c>
      <c r="I394" s="255"/>
      <c r="J394" s="256">
        <f>ROUND(I394*H394,2)</f>
        <v>0</v>
      </c>
      <c r="K394" s="257"/>
      <c r="L394" s="258"/>
      <c r="M394" s="259" t="s">
        <v>1</v>
      </c>
      <c r="N394" s="260" t="s">
        <v>43</v>
      </c>
      <c r="O394" s="72"/>
      <c r="P394" s="198">
        <f>O394*H394</f>
        <v>0</v>
      </c>
      <c r="Q394" s="198">
        <v>0</v>
      </c>
      <c r="R394" s="198">
        <f>Q394*H394</f>
        <v>0</v>
      </c>
      <c r="S394" s="198">
        <v>0</v>
      </c>
      <c r="T394" s="199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00" t="s">
        <v>323</v>
      </c>
      <c r="AT394" s="200" t="s">
        <v>273</v>
      </c>
      <c r="AU394" s="200" t="s">
        <v>88</v>
      </c>
      <c r="AY394" s="18" t="s">
        <v>144</v>
      </c>
      <c r="BE394" s="201">
        <f>IF(N394="základní",J394,0)</f>
        <v>0</v>
      </c>
      <c r="BF394" s="201">
        <f>IF(N394="snížená",J394,0)</f>
        <v>0</v>
      </c>
      <c r="BG394" s="201">
        <f>IF(N394="zákl. přenesená",J394,0)</f>
        <v>0</v>
      </c>
      <c r="BH394" s="201">
        <f>IF(N394="sníž. přenesená",J394,0)</f>
        <v>0</v>
      </c>
      <c r="BI394" s="201">
        <f>IF(N394="nulová",J394,0)</f>
        <v>0</v>
      </c>
      <c r="BJ394" s="18" t="s">
        <v>86</v>
      </c>
      <c r="BK394" s="201">
        <f>ROUND(I394*H394,2)</f>
        <v>0</v>
      </c>
      <c r="BL394" s="18" t="s">
        <v>14</v>
      </c>
      <c r="BM394" s="200" t="s">
        <v>589</v>
      </c>
    </row>
    <row r="395" spans="1:65" s="2" customFormat="1" ht="78">
      <c r="A395" s="35"/>
      <c r="B395" s="36"/>
      <c r="C395" s="37"/>
      <c r="D395" s="204" t="s">
        <v>159</v>
      </c>
      <c r="E395" s="37"/>
      <c r="F395" s="214" t="s">
        <v>585</v>
      </c>
      <c r="G395" s="37"/>
      <c r="H395" s="37"/>
      <c r="I395" s="215"/>
      <c r="J395" s="37"/>
      <c r="K395" s="37"/>
      <c r="L395" s="40"/>
      <c r="M395" s="216"/>
      <c r="N395" s="217"/>
      <c r="O395" s="72"/>
      <c r="P395" s="72"/>
      <c r="Q395" s="72"/>
      <c r="R395" s="72"/>
      <c r="S395" s="72"/>
      <c r="T395" s="73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8" t="s">
        <v>159</v>
      </c>
      <c r="AU395" s="18" t="s">
        <v>88</v>
      </c>
    </row>
    <row r="396" spans="1:65" s="2" customFormat="1" ht="62.65" customHeight="1">
      <c r="A396" s="35"/>
      <c r="B396" s="36"/>
      <c r="C396" s="250" t="s">
        <v>590</v>
      </c>
      <c r="D396" s="250" t="s">
        <v>273</v>
      </c>
      <c r="E396" s="251" t="s">
        <v>591</v>
      </c>
      <c r="F396" s="252" t="s">
        <v>592</v>
      </c>
      <c r="G396" s="253" t="s">
        <v>157</v>
      </c>
      <c r="H396" s="254">
        <v>1</v>
      </c>
      <c r="I396" s="255"/>
      <c r="J396" s="256">
        <f>ROUND(I396*H396,2)</f>
        <v>0</v>
      </c>
      <c r="K396" s="257"/>
      <c r="L396" s="258"/>
      <c r="M396" s="259" t="s">
        <v>1</v>
      </c>
      <c r="N396" s="260" t="s">
        <v>43</v>
      </c>
      <c r="O396" s="72"/>
      <c r="P396" s="198">
        <f>O396*H396</f>
        <v>0</v>
      </c>
      <c r="Q396" s="198">
        <v>0</v>
      </c>
      <c r="R396" s="198">
        <f>Q396*H396</f>
        <v>0</v>
      </c>
      <c r="S396" s="198">
        <v>0</v>
      </c>
      <c r="T396" s="199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00" t="s">
        <v>323</v>
      </c>
      <c r="AT396" s="200" t="s">
        <v>273</v>
      </c>
      <c r="AU396" s="200" t="s">
        <v>88</v>
      </c>
      <c r="AY396" s="18" t="s">
        <v>144</v>
      </c>
      <c r="BE396" s="201">
        <f>IF(N396="základní",J396,0)</f>
        <v>0</v>
      </c>
      <c r="BF396" s="201">
        <f>IF(N396="snížená",J396,0)</f>
        <v>0</v>
      </c>
      <c r="BG396" s="201">
        <f>IF(N396="zákl. přenesená",J396,0)</f>
        <v>0</v>
      </c>
      <c r="BH396" s="201">
        <f>IF(N396="sníž. přenesená",J396,0)</f>
        <v>0</v>
      </c>
      <c r="BI396" s="201">
        <f>IF(N396="nulová",J396,0)</f>
        <v>0</v>
      </c>
      <c r="BJ396" s="18" t="s">
        <v>86</v>
      </c>
      <c r="BK396" s="201">
        <f>ROUND(I396*H396,2)</f>
        <v>0</v>
      </c>
      <c r="BL396" s="18" t="s">
        <v>14</v>
      </c>
      <c r="BM396" s="200" t="s">
        <v>593</v>
      </c>
    </row>
    <row r="397" spans="1:65" s="2" customFormat="1" ht="78">
      <c r="A397" s="35"/>
      <c r="B397" s="36"/>
      <c r="C397" s="37"/>
      <c r="D397" s="204" t="s">
        <v>159</v>
      </c>
      <c r="E397" s="37"/>
      <c r="F397" s="214" t="s">
        <v>585</v>
      </c>
      <c r="G397" s="37"/>
      <c r="H397" s="37"/>
      <c r="I397" s="215"/>
      <c r="J397" s="37"/>
      <c r="K397" s="37"/>
      <c r="L397" s="40"/>
      <c r="M397" s="216"/>
      <c r="N397" s="217"/>
      <c r="O397" s="72"/>
      <c r="P397" s="72"/>
      <c r="Q397" s="72"/>
      <c r="R397" s="72"/>
      <c r="S397" s="72"/>
      <c r="T397" s="73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159</v>
      </c>
      <c r="AU397" s="18" t="s">
        <v>88</v>
      </c>
    </row>
    <row r="398" spans="1:65" s="2" customFormat="1" ht="24.2" customHeight="1">
      <c r="A398" s="35"/>
      <c r="B398" s="36"/>
      <c r="C398" s="188" t="s">
        <v>594</v>
      </c>
      <c r="D398" s="188" t="s">
        <v>147</v>
      </c>
      <c r="E398" s="189" t="s">
        <v>595</v>
      </c>
      <c r="F398" s="190" t="s">
        <v>596</v>
      </c>
      <c r="G398" s="191" t="s">
        <v>157</v>
      </c>
      <c r="H398" s="192">
        <v>3</v>
      </c>
      <c r="I398" s="193"/>
      <c r="J398" s="194">
        <f>ROUND(I398*H398,2)</f>
        <v>0</v>
      </c>
      <c r="K398" s="195"/>
      <c r="L398" s="40"/>
      <c r="M398" s="196" t="s">
        <v>1</v>
      </c>
      <c r="N398" s="197" t="s">
        <v>43</v>
      </c>
      <c r="O398" s="72"/>
      <c r="P398" s="198">
        <f>O398*H398</f>
        <v>0</v>
      </c>
      <c r="Q398" s="198">
        <v>0</v>
      </c>
      <c r="R398" s="198">
        <f>Q398*H398</f>
        <v>0</v>
      </c>
      <c r="S398" s="198">
        <v>6.9999999999999999E-4</v>
      </c>
      <c r="T398" s="199">
        <f>S398*H398</f>
        <v>2.0999999999999999E-3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00" t="s">
        <v>14</v>
      </c>
      <c r="AT398" s="200" t="s">
        <v>147</v>
      </c>
      <c r="AU398" s="200" t="s">
        <v>88</v>
      </c>
      <c r="AY398" s="18" t="s">
        <v>144</v>
      </c>
      <c r="BE398" s="201">
        <f>IF(N398="základní",J398,0)</f>
        <v>0</v>
      </c>
      <c r="BF398" s="201">
        <f>IF(N398="snížená",J398,0)</f>
        <v>0</v>
      </c>
      <c r="BG398" s="201">
        <f>IF(N398="zákl. přenesená",J398,0)</f>
        <v>0</v>
      </c>
      <c r="BH398" s="201">
        <f>IF(N398="sníž. přenesená",J398,0)</f>
        <v>0</v>
      </c>
      <c r="BI398" s="201">
        <f>IF(N398="nulová",J398,0)</f>
        <v>0</v>
      </c>
      <c r="BJ398" s="18" t="s">
        <v>86</v>
      </c>
      <c r="BK398" s="201">
        <f>ROUND(I398*H398,2)</f>
        <v>0</v>
      </c>
      <c r="BL398" s="18" t="s">
        <v>14</v>
      </c>
      <c r="BM398" s="200" t="s">
        <v>597</v>
      </c>
    </row>
    <row r="399" spans="1:65" s="2" customFormat="1" ht="24.2" customHeight="1">
      <c r="A399" s="35"/>
      <c r="B399" s="36"/>
      <c r="C399" s="188" t="s">
        <v>598</v>
      </c>
      <c r="D399" s="188" t="s">
        <v>147</v>
      </c>
      <c r="E399" s="189" t="s">
        <v>599</v>
      </c>
      <c r="F399" s="190" t="s">
        <v>600</v>
      </c>
      <c r="G399" s="191" t="s">
        <v>157</v>
      </c>
      <c r="H399" s="192">
        <v>18</v>
      </c>
      <c r="I399" s="193"/>
      <c r="J399" s="194">
        <f>ROUND(I399*H399,2)</f>
        <v>0</v>
      </c>
      <c r="K399" s="195"/>
      <c r="L399" s="40"/>
      <c r="M399" s="196" t="s">
        <v>1</v>
      </c>
      <c r="N399" s="197" t="s">
        <v>43</v>
      </c>
      <c r="O399" s="72"/>
      <c r="P399" s="198">
        <f>O399*H399</f>
        <v>0</v>
      </c>
      <c r="Q399" s="198">
        <v>0</v>
      </c>
      <c r="R399" s="198">
        <f>Q399*H399</f>
        <v>0</v>
      </c>
      <c r="S399" s="198">
        <v>0</v>
      </c>
      <c r="T399" s="199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00" t="s">
        <v>14</v>
      </c>
      <c r="AT399" s="200" t="s">
        <v>147</v>
      </c>
      <c r="AU399" s="200" t="s">
        <v>88</v>
      </c>
      <c r="AY399" s="18" t="s">
        <v>144</v>
      </c>
      <c r="BE399" s="201">
        <f>IF(N399="základní",J399,0)</f>
        <v>0</v>
      </c>
      <c r="BF399" s="201">
        <f>IF(N399="snížená",J399,0)</f>
        <v>0</v>
      </c>
      <c r="BG399" s="201">
        <f>IF(N399="zákl. přenesená",J399,0)</f>
        <v>0</v>
      </c>
      <c r="BH399" s="201">
        <f>IF(N399="sníž. přenesená",J399,0)</f>
        <v>0</v>
      </c>
      <c r="BI399" s="201">
        <f>IF(N399="nulová",J399,0)</f>
        <v>0</v>
      </c>
      <c r="BJ399" s="18" t="s">
        <v>86</v>
      </c>
      <c r="BK399" s="201">
        <f>ROUND(I399*H399,2)</f>
        <v>0</v>
      </c>
      <c r="BL399" s="18" t="s">
        <v>14</v>
      </c>
      <c r="BM399" s="200" t="s">
        <v>601</v>
      </c>
    </row>
    <row r="400" spans="1:65" s="2" customFormat="1" ht="24.2" customHeight="1">
      <c r="A400" s="35"/>
      <c r="B400" s="36"/>
      <c r="C400" s="250" t="s">
        <v>602</v>
      </c>
      <c r="D400" s="250" t="s">
        <v>273</v>
      </c>
      <c r="E400" s="251" t="s">
        <v>603</v>
      </c>
      <c r="F400" s="252" t="s">
        <v>604</v>
      </c>
      <c r="G400" s="253" t="s">
        <v>217</v>
      </c>
      <c r="H400" s="254">
        <v>21.1</v>
      </c>
      <c r="I400" s="255"/>
      <c r="J400" s="256">
        <f>ROUND(I400*H400,2)</f>
        <v>0</v>
      </c>
      <c r="K400" s="257"/>
      <c r="L400" s="258"/>
      <c r="M400" s="259" t="s">
        <v>1</v>
      </c>
      <c r="N400" s="260" t="s">
        <v>43</v>
      </c>
      <c r="O400" s="72"/>
      <c r="P400" s="198">
        <f>O400*H400</f>
        <v>0</v>
      </c>
      <c r="Q400" s="198">
        <v>0</v>
      </c>
      <c r="R400" s="198">
        <f>Q400*H400</f>
        <v>0</v>
      </c>
      <c r="S400" s="198">
        <v>0</v>
      </c>
      <c r="T400" s="199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00" t="s">
        <v>323</v>
      </c>
      <c r="AT400" s="200" t="s">
        <v>273</v>
      </c>
      <c r="AU400" s="200" t="s">
        <v>88</v>
      </c>
      <c r="AY400" s="18" t="s">
        <v>144</v>
      </c>
      <c r="BE400" s="201">
        <f>IF(N400="základní",J400,0)</f>
        <v>0</v>
      </c>
      <c r="BF400" s="201">
        <f>IF(N400="snížená",J400,0)</f>
        <v>0</v>
      </c>
      <c r="BG400" s="201">
        <f>IF(N400="zákl. přenesená",J400,0)</f>
        <v>0</v>
      </c>
      <c r="BH400" s="201">
        <f>IF(N400="sníž. přenesená",J400,0)</f>
        <v>0</v>
      </c>
      <c r="BI400" s="201">
        <f>IF(N400="nulová",J400,0)</f>
        <v>0</v>
      </c>
      <c r="BJ400" s="18" t="s">
        <v>86</v>
      </c>
      <c r="BK400" s="201">
        <f>ROUND(I400*H400,2)</f>
        <v>0</v>
      </c>
      <c r="BL400" s="18" t="s">
        <v>14</v>
      </c>
      <c r="BM400" s="200" t="s">
        <v>605</v>
      </c>
    </row>
    <row r="401" spans="1:65" s="2" customFormat="1" ht="29.25">
      <c r="A401" s="35"/>
      <c r="B401" s="36"/>
      <c r="C401" s="37"/>
      <c r="D401" s="204" t="s">
        <v>159</v>
      </c>
      <c r="E401" s="37"/>
      <c r="F401" s="214" t="s">
        <v>606</v>
      </c>
      <c r="G401" s="37"/>
      <c r="H401" s="37"/>
      <c r="I401" s="215"/>
      <c r="J401" s="37"/>
      <c r="K401" s="37"/>
      <c r="L401" s="40"/>
      <c r="M401" s="216"/>
      <c r="N401" s="217"/>
      <c r="O401" s="72"/>
      <c r="P401" s="72"/>
      <c r="Q401" s="72"/>
      <c r="R401" s="72"/>
      <c r="S401" s="72"/>
      <c r="T401" s="73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8" t="s">
        <v>159</v>
      </c>
      <c r="AU401" s="18" t="s">
        <v>88</v>
      </c>
    </row>
    <row r="402" spans="1:65" s="14" customFormat="1" ht="11.25">
      <c r="B402" s="218"/>
      <c r="C402" s="219"/>
      <c r="D402" s="204" t="s">
        <v>153</v>
      </c>
      <c r="E402" s="220" t="s">
        <v>1</v>
      </c>
      <c r="F402" s="221" t="s">
        <v>177</v>
      </c>
      <c r="G402" s="219"/>
      <c r="H402" s="220" t="s">
        <v>1</v>
      </c>
      <c r="I402" s="222"/>
      <c r="J402" s="219"/>
      <c r="K402" s="219"/>
      <c r="L402" s="223"/>
      <c r="M402" s="224"/>
      <c r="N402" s="225"/>
      <c r="O402" s="225"/>
      <c r="P402" s="225"/>
      <c r="Q402" s="225"/>
      <c r="R402" s="225"/>
      <c r="S402" s="225"/>
      <c r="T402" s="226"/>
      <c r="AT402" s="227" t="s">
        <v>153</v>
      </c>
      <c r="AU402" s="227" t="s">
        <v>88</v>
      </c>
      <c r="AV402" s="14" t="s">
        <v>86</v>
      </c>
      <c r="AW402" s="14" t="s">
        <v>34</v>
      </c>
      <c r="AX402" s="14" t="s">
        <v>78</v>
      </c>
      <c r="AY402" s="227" t="s">
        <v>144</v>
      </c>
    </row>
    <row r="403" spans="1:65" s="13" customFormat="1" ht="11.25">
      <c r="B403" s="202"/>
      <c r="C403" s="203"/>
      <c r="D403" s="204" t="s">
        <v>153</v>
      </c>
      <c r="E403" s="205" t="s">
        <v>1</v>
      </c>
      <c r="F403" s="206" t="s">
        <v>228</v>
      </c>
      <c r="G403" s="203"/>
      <c r="H403" s="207">
        <v>6</v>
      </c>
      <c r="I403" s="208"/>
      <c r="J403" s="203"/>
      <c r="K403" s="203"/>
      <c r="L403" s="209"/>
      <c r="M403" s="210"/>
      <c r="N403" s="211"/>
      <c r="O403" s="211"/>
      <c r="P403" s="211"/>
      <c r="Q403" s="211"/>
      <c r="R403" s="211"/>
      <c r="S403" s="211"/>
      <c r="T403" s="212"/>
      <c r="AT403" s="213" t="s">
        <v>153</v>
      </c>
      <c r="AU403" s="213" t="s">
        <v>88</v>
      </c>
      <c r="AV403" s="13" t="s">
        <v>88</v>
      </c>
      <c r="AW403" s="13" t="s">
        <v>34</v>
      </c>
      <c r="AX403" s="13" t="s">
        <v>78</v>
      </c>
      <c r="AY403" s="213" t="s">
        <v>144</v>
      </c>
    </row>
    <row r="404" spans="1:65" s="13" customFormat="1" ht="11.25">
      <c r="B404" s="202"/>
      <c r="C404" s="203"/>
      <c r="D404" s="204" t="s">
        <v>153</v>
      </c>
      <c r="E404" s="205" t="s">
        <v>1</v>
      </c>
      <c r="F404" s="206" t="s">
        <v>607</v>
      </c>
      <c r="G404" s="203"/>
      <c r="H404" s="207">
        <v>2.2000000000000002</v>
      </c>
      <c r="I404" s="208"/>
      <c r="J404" s="203"/>
      <c r="K404" s="203"/>
      <c r="L404" s="209"/>
      <c r="M404" s="210"/>
      <c r="N404" s="211"/>
      <c r="O404" s="211"/>
      <c r="P404" s="211"/>
      <c r="Q404" s="211"/>
      <c r="R404" s="211"/>
      <c r="S404" s="211"/>
      <c r="T404" s="212"/>
      <c r="AT404" s="213" t="s">
        <v>153</v>
      </c>
      <c r="AU404" s="213" t="s">
        <v>88</v>
      </c>
      <c r="AV404" s="13" t="s">
        <v>88</v>
      </c>
      <c r="AW404" s="13" t="s">
        <v>34</v>
      </c>
      <c r="AX404" s="13" t="s">
        <v>78</v>
      </c>
      <c r="AY404" s="213" t="s">
        <v>144</v>
      </c>
    </row>
    <row r="405" spans="1:65" s="13" customFormat="1" ht="11.25">
      <c r="B405" s="202"/>
      <c r="C405" s="203"/>
      <c r="D405" s="204" t="s">
        <v>153</v>
      </c>
      <c r="E405" s="205" t="s">
        <v>1</v>
      </c>
      <c r="F405" s="206" t="s">
        <v>608</v>
      </c>
      <c r="G405" s="203"/>
      <c r="H405" s="207">
        <v>1</v>
      </c>
      <c r="I405" s="208"/>
      <c r="J405" s="203"/>
      <c r="K405" s="203"/>
      <c r="L405" s="209"/>
      <c r="M405" s="210"/>
      <c r="N405" s="211"/>
      <c r="O405" s="211"/>
      <c r="P405" s="211"/>
      <c r="Q405" s="211"/>
      <c r="R405" s="211"/>
      <c r="S405" s="211"/>
      <c r="T405" s="212"/>
      <c r="AT405" s="213" t="s">
        <v>153</v>
      </c>
      <c r="AU405" s="213" t="s">
        <v>88</v>
      </c>
      <c r="AV405" s="13" t="s">
        <v>88</v>
      </c>
      <c r="AW405" s="13" t="s">
        <v>34</v>
      </c>
      <c r="AX405" s="13" t="s">
        <v>78</v>
      </c>
      <c r="AY405" s="213" t="s">
        <v>144</v>
      </c>
    </row>
    <row r="406" spans="1:65" s="14" customFormat="1" ht="11.25">
      <c r="B406" s="218"/>
      <c r="C406" s="219"/>
      <c r="D406" s="204" t="s">
        <v>153</v>
      </c>
      <c r="E406" s="220" t="s">
        <v>1</v>
      </c>
      <c r="F406" s="221" t="s">
        <v>161</v>
      </c>
      <c r="G406" s="219"/>
      <c r="H406" s="220" t="s">
        <v>1</v>
      </c>
      <c r="I406" s="222"/>
      <c r="J406" s="219"/>
      <c r="K406" s="219"/>
      <c r="L406" s="223"/>
      <c r="M406" s="224"/>
      <c r="N406" s="225"/>
      <c r="O406" s="225"/>
      <c r="P406" s="225"/>
      <c r="Q406" s="225"/>
      <c r="R406" s="225"/>
      <c r="S406" s="225"/>
      <c r="T406" s="226"/>
      <c r="AT406" s="227" t="s">
        <v>153</v>
      </c>
      <c r="AU406" s="227" t="s">
        <v>88</v>
      </c>
      <c r="AV406" s="14" t="s">
        <v>86</v>
      </c>
      <c r="AW406" s="14" t="s">
        <v>34</v>
      </c>
      <c r="AX406" s="14" t="s">
        <v>78</v>
      </c>
      <c r="AY406" s="227" t="s">
        <v>144</v>
      </c>
    </row>
    <row r="407" spans="1:65" s="13" customFormat="1" ht="11.25">
      <c r="B407" s="202"/>
      <c r="C407" s="203"/>
      <c r="D407" s="204" t="s">
        <v>153</v>
      </c>
      <c r="E407" s="205" t="s">
        <v>1</v>
      </c>
      <c r="F407" s="206" t="s">
        <v>226</v>
      </c>
      <c r="G407" s="203"/>
      <c r="H407" s="207">
        <v>7.2</v>
      </c>
      <c r="I407" s="208"/>
      <c r="J407" s="203"/>
      <c r="K407" s="203"/>
      <c r="L407" s="209"/>
      <c r="M407" s="210"/>
      <c r="N407" s="211"/>
      <c r="O407" s="211"/>
      <c r="P407" s="211"/>
      <c r="Q407" s="211"/>
      <c r="R407" s="211"/>
      <c r="S407" s="211"/>
      <c r="T407" s="212"/>
      <c r="AT407" s="213" t="s">
        <v>153</v>
      </c>
      <c r="AU407" s="213" t="s">
        <v>88</v>
      </c>
      <c r="AV407" s="13" t="s">
        <v>88</v>
      </c>
      <c r="AW407" s="13" t="s">
        <v>34</v>
      </c>
      <c r="AX407" s="13" t="s">
        <v>78</v>
      </c>
      <c r="AY407" s="213" t="s">
        <v>144</v>
      </c>
    </row>
    <row r="408" spans="1:65" s="13" customFormat="1" ht="11.25">
      <c r="B408" s="202"/>
      <c r="C408" s="203"/>
      <c r="D408" s="204" t="s">
        <v>153</v>
      </c>
      <c r="E408" s="205" t="s">
        <v>1</v>
      </c>
      <c r="F408" s="206" t="s">
        <v>609</v>
      </c>
      <c r="G408" s="203"/>
      <c r="H408" s="207">
        <v>3.3</v>
      </c>
      <c r="I408" s="208"/>
      <c r="J408" s="203"/>
      <c r="K408" s="203"/>
      <c r="L408" s="209"/>
      <c r="M408" s="210"/>
      <c r="N408" s="211"/>
      <c r="O408" s="211"/>
      <c r="P408" s="211"/>
      <c r="Q408" s="211"/>
      <c r="R408" s="211"/>
      <c r="S408" s="211"/>
      <c r="T408" s="212"/>
      <c r="AT408" s="213" t="s">
        <v>153</v>
      </c>
      <c r="AU408" s="213" t="s">
        <v>88</v>
      </c>
      <c r="AV408" s="13" t="s">
        <v>88</v>
      </c>
      <c r="AW408" s="13" t="s">
        <v>34</v>
      </c>
      <c r="AX408" s="13" t="s">
        <v>78</v>
      </c>
      <c r="AY408" s="213" t="s">
        <v>144</v>
      </c>
    </row>
    <row r="409" spans="1:65" s="13" customFormat="1" ht="11.25">
      <c r="B409" s="202"/>
      <c r="C409" s="203"/>
      <c r="D409" s="204" t="s">
        <v>153</v>
      </c>
      <c r="E409" s="205" t="s">
        <v>1</v>
      </c>
      <c r="F409" s="206" t="s">
        <v>610</v>
      </c>
      <c r="G409" s="203"/>
      <c r="H409" s="207">
        <v>1.4</v>
      </c>
      <c r="I409" s="208"/>
      <c r="J409" s="203"/>
      <c r="K409" s="203"/>
      <c r="L409" s="209"/>
      <c r="M409" s="210"/>
      <c r="N409" s="211"/>
      <c r="O409" s="211"/>
      <c r="P409" s="211"/>
      <c r="Q409" s="211"/>
      <c r="R409" s="211"/>
      <c r="S409" s="211"/>
      <c r="T409" s="212"/>
      <c r="AT409" s="213" t="s">
        <v>153</v>
      </c>
      <c r="AU409" s="213" t="s">
        <v>88</v>
      </c>
      <c r="AV409" s="13" t="s">
        <v>88</v>
      </c>
      <c r="AW409" s="13" t="s">
        <v>34</v>
      </c>
      <c r="AX409" s="13" t="s">
        <v>78</v>
      </c>
      <c r="AY409" s="213" t="s">
        <v>144</v>
      </c>
    </row>
    <row r="410" spans="1:65" s="15" customFormat="1" ht="11.25">
      <c r="B410" s="228"/>
      <c r="C410" s="229"/>
      <c r="D410" s="204" t="s">
        <v>153</v>
      </c>
      <c r="E410" s="230" t="s">
        <v>1</v>
      </c>
      <c r="F410" s="231" t="s">
        <v>164</v>
      </c>
      <c r="G410" s="229"/>
      <c r="H410" s="232">
        <v>21.099999999999998</v>
      </c>
      <c r="I410" s="233"/>
      <c r="J410" s="229"/>
      <c r="K410" s="229"/>
      <c r="L410" s="234"/>
      <c r="M410" s="235"/>
      <c r="N410" s="236"/>
      <c r="O410" s="236"/>
      <c r="P410" s="236"/>
      <c r="Q410" s="236"/>
      <c r="R410" s="236"/>
      <c r="S410" s="236"/>
      <c r="T410" s="237"/>
      <c r="AT410" s="238" t="s">
        <v>153</v>
      </c>
      <c r="AU410" s="238" t="s">
        <v>88</v>
      </c>
      <c r="AV410" s="15" t="s">
        <v>151</v>
      </c>
      <c r="AW410" s="15" t="s">
        <v>34</v>
      </c>
      <c r="AX410" s="15" t="s">
        <v>86</v>
      </c>
      <c r="AY410" s="238" t="s">
        <v>144</v>
      </c>
    </row>
    <row r="411" spans="1:65" s="2" customFormat="1" ht="14.45" customHeight="1">
      <c r="A411" s="35"/>
      <c r="B411" s="36"/>
      <c r="C411" s="250" t="s">
        <v>611</v>
      </c>
      <c r="D411" s="250" t="s">
        <v>273</v>
      </c>
      <c r="E411" s="251" t="s">
        <v>612</v>
      </c>
      <c r="F411" s="252" t="s">
        <v>613</v>
      </c>
      <c r="G411" s="253" t="s">
        <v>157</v>
      </c>
      <c r="H411" s="254">
        <v>18</v>
      </c>
      <c r="I411" s="255"/>
      <c r="J411" s="256">
        <f>ROUND(I411*H411,2)</f>
        <v>0</v>
      </c>
      <c r="K411" s="257"/>
      <c r="L411" s="258"/>
      <c r="M411" s="259" t="s">
        <v>1</v>
      </c>
      <c r="N411" s="260" t="s">
        <v>43</v>
      </c>
      <c r="O411" s="72"/>
      <c r="P411" s="198">
        <f>O411*H411</f>
        <v>0</v>
      </c>
      <c r="Q411" s="198">
        <v>0</v>
      </c>
      <c r="R411" s="198">
        <f>Q411*H411</f>
        <v>0</v>
      </c>
      <c r="S411" s="198">
        <v>0</v>
      </c>
      <c r="T411" s="199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00" t="s">
        <v>323</v>
      </c>
      <c r="AT411" s="200" t="s">
        <v>273</v>
      </c>
      <c r="AU411" s="200" t="s">
        <v>88</v>
      </c>
      <c r="AY411" s="18" t="s">
        <v>144</v>
      </c>
      <c r="BE411" s="201">
        <f>IF(N411="základní",J411,0)</f>
        <v>0</v>
      </c>
      <c r="BF411" s="201">
        <f>IF(N411="snížená",J411,0)</f>
        <v>0</v>
      </c>
      <c r="BG411" s="201">
        <f>IF(N411="zákl. přenesená",J411,0)</f>
        <v>0</v>
      </c>
      <c r="BH411" s="201">
        <f>IF(N411="sníž. přenesená",J411,0)</f>
        <v>0</v>
      </c>
      <c r="BI411" s="201">
        <f>IF(N411="nulová",J411,0)</f>
        <v>0</v>
      </c>
      <c r="BJ411" s="18" t="s">
        <v>86</v>
      </c>
      <c r="BK411" s="201">
        <f>ROUND(I411*H411,2)</f>
        <v>0</v>
      </c>
      <c r="BL411" s="18" t="s">
        <v>14</v>
      </c>
      <c r="BM411" s="200" t="s">
        <v>614</v>
      </c>
    </row>
    <row r="412" spans="1:65" s="2" customFormat="1" ht="24.2" customHeight="1">
      <c r="A412" s="35"/>
      <c r="B412" s="36"/>
      <c r="C412" s="188" t="s">
        <v>615</v>
      </c>
      <c r="D412" s="188" t="s">
        <v>147</v>
      </c>
      <c r="E412" s="189" t="s">
        <v>616</v>
      </c>
      <c r="F412" s="190" t="s">
        <v>617</v>
      </c>
      <c r="G412" s="191" t="s">
        <v>520</v>
      </c>
      <c r="H412" s="261"/>
      <c r="I412" s="193"/>
      <c r="J412" s="194">
        <f>ROUND(I412*H412,2)</f>
        <v>0</v>
      </c>
      <c r="K412" s="195"/>
      <c r="L412" s="40"/>
      <c r="M412" s="196" t="s">
        <v>1</v>
      </c>
      <c r="N412" s="197" t="s">
        <v>43</v>
      </c>
      <c r="O412" s="72"/>
      <c r="P412" s="198">
        <f>O412*H412</f>
        <v>0</v>
      </c>
      <c r="Q412" s="198">
        <v>0</v>
      </c>
      <c r="R412" s="198">
        <f>Q412*H412</f>
        <v>0</v>
      </c>
      <c r="S412" s="198">
        <v>0</v>
      </c>
      <c r="T412" s="199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00" t="s">
        <v>14</v>
      </c>
      <c r="AT412" s="200" t="s">
        <v>147</v>
      </c>
      <c r="AU412" s="200" t="s">
        <v>88</v>
      </c>
      <c r="AY412" s="18" t="s">
        <v>144</v>
      </c>
      <c r="BE412" s="201">
        <f>IF(N412="základní",J412,0)</f>
        <v>0</v>
      </c>
      <c r="BF412" s="201">
        <f>IF(N412="snížená",J412,0)</f>
        <v>0</v>
      </c>
      <c r="BG412" s="201">
        <f>IF(N412="zákl. přenesená",J412,0)</f>
        <v>0</v>
      </c>
      <c r="BH412" s="201">
        <f>IF(N412="sníž. přenesená",J412,0)</f>
        <v>0</v>
      </c>
      <c r="BI412" s="201">
        <f>IF(N412="nulová",J412,0)</f>
        <v>0</v>
      </c>
      <c r="BJ412" s="18" t="s">
        <v>86</v>
      </c>
      <c r="BK412" s="201">
        <f>ROUND(I412*H412,2)</f>
        <v>0</v>
      </c>
      <c r="BL412" s="18" t="s">
        <v>14</v>
      </c>
      <c r="BM412" s="200" t="s">
        <v>618</v>
      </c>
    </row>
    <row r="413" spans="1:65" s="12" customFormat="1" ht="22.9" customHeight="1">
      <c r="B413" s="172"/>
      <c r="C413" s="173"/>
      <c r="D413" s="174" t="s">
        <v>77</v>
      </c>
      <c r="E413" s="186" t="s">
        <v>619</v>
      </c>
      <c r="F413" s="186" t="s">
        <v>620</v>
      </c>
      <c r="G413" s="173"/>
      <c r="H413" s="173"/>
      <c r="I413" s="176"/>
      <c r="J413" s="187">
        <f>BK413</f>
        <v>0</v>
      </c>
      <c r="K413" s="173"/>
      <c r="L413" s="178"/>
      <c r="M413" s="179"/>
      <c r="N413" s="180"/>
      <c r="O413" s="180"/>
      <c r="P413" s="181">
        <f>SUM(P414:P433)</f>
        <v>0</v>
      </c>
      <c r="Q413" s="180"/>
      <c r="R413" s="181">
        <f>SUM(R414:R433)</f>
        <v>1.2E-4</v>
      </c>
      <c r="S413" s="180"/>
      <c r="T413" s="182">
        <f>SUM(T414:T433)</f>
        <v>0.1012</v>
      </c>
      <c r="AR413" s="183" t="s">
        <v>88</v>
      </c>
      <c r="AT413" s="184" t="s">
        <v>77</v>
      </c>
      <c r="AU413" s="184" t="s">
        <v>86</v>
      </c>
      <c r="AY413" s="183" t="s">
        <v>144</v>
      </c>
      <c r="BK413" s="185">
        <f>SUM(BK414:BK433)</f>
        <v>0</v>
      </c>
    </row>
    <row r="414" spans="1:65" s="2" customFormat="1" ht="14.45" customHeight="1">
      <c r="A414" s="35"/>
      <c r="B414" s="36"/>
      <c r="C414" s="188" t="s">
        <v>621</v>
      </c>
      <c r="D414" s="188" t="s">
        <v>147</v>
      </c>
      <c r="E414" s="189" t="s">
        <v>622</v>
      </c>
      <c r="F414" s="190" t="s">
        <v>623</v>
      </c>
      <c r="G414" s="191" t="s">
        <v>174</v>
      </c>
      <c r="H414" s="192">
        <v>1.44</v>
      </c>
      <c r="I414" s="193"/>
      <c r="J414" s="194">
        <f>ROUND(I414*H414,2)</f>
        <v>0</v>
      </c>
      <c r="K414" s="195"/>
      <c r="L414" s="40"/>
      <c r="M414" s="196" t="s">
        <v>1</v>
      </c>
      <c r="N414" s="197" t="s">
        <v>43</v>
      </c>
      <c r="O414" s="72"/>
      <c r="P414" s="198">
        <f>O414*H414</f>
        <v>0</v>
      </c>
      <c r="Q414" s="198">
        <v>0</v>
      </c>
      <c r="R414" s="198">
        <f>Q414*H414</f>
        <v>0</v>
      </c>
      <c r="S414" s="198">
        <v>0</v>
      </c>
      <c r="T414" s="199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00" t="s">
        <v>14</v>
      </c>
      <c r="AT414" s="200" t="s">
        <v>147</v>
      </c>
      <c r="AU414" s="200" t="s">
        <v>88</v>
      </c>
      <c r="AY414" s="18" t="s">
        <v>144</v>
      </c>
      <c r="BE414" s="201">
        <f>IF(N414="základní",J414,0)</f>
        <v>0</v>
      </c>
      <c r="BF414" s="201">
        <f>IF(N414="snížená",J414,0)</f>
        <v>0</v>
      </c>
      <c r="BG414" s="201">
        <f>IF(N414="zákl. přenesená",J414,0)</f>
        <v>0</v>
      </c>
      <c r="BH414" s="201">
        <f>IF(N414="sníž. přenesená",J414,0)</f>
        <v>0</v>
      </c>
      <c r="BI414" s="201">
        <f>IF(N414="nulová",J414,0)</f>
        <v>0</v>
      </c>
      <c r="BJ414" s="18" t="s">
        <v>86</v>
      </c>
      <c r="BK414" s="201">
        <f>ROUND(I414*H414,2)</f>
        <v>0</v>
      </c>
      <c r="BL414" s="18" t="s">
        <v>14</v>
      </c>
      <c r="BM414" s="200" t="s">
        <v>624</v>
      </c>
    </row>
    <row r="415" spans="1:65" s="13" customFormat="1" ht="11.25">
      <c r="B415" s="202"/>
      <c r="C415" s="203"/>
      <c r="D415" s="204" t="s">
        <v>153</v>
      </c>
      <c r="E415" s="205" t="s">
        <v>1</v>
      </c>
      <c r="F415" s="206" t="s">
        <v>625</v>
      </c>
      <c r="G415" s="203"/>
      <c r="H415" s="207">
        <v>1.44</v>
      </c>
      <c r="I415" s="208"/>
      <c r="J415" s="203"/>
      <c r="K415" s="203"/>
      <c r="L415" s="209"/>
      <c r="M415" s="210"/>
      <c r="N415" s="211"/>
      <c r="O415" s="211"/>
      <c r="P415" s="211"/>
      <c r="Q415" s="211"/>
      <c r="R415" s="211"/>
      <c r="S415" s="211"/>
      <c r="T415" s="212"/>
      <c r="AT415" s="213" t="s">
        <v>153</v>
      </c>
      <c r="AU415" s="213" t="s">
        <v>88</v>
      </c>
      <c r="AV415" s="13" t="s">
        <v>88</v>
      </c>
      <c r="AW415" s="13" t="s">
        <v>34</v>
      </c>
      <c r="AX415" s="13" t="s">
        <v>78</v>
      </c>
      <c r="AY415" s="213" t="s">
        <v>144</v>
      </c>
    </row>
    <row r="416" spans="1:65" s="15" customFormat="1" ht="11.25">
      <c r="B416" s="228"/>
      <c r="C416" s="229"/>
      <c r="D416" s="204" t="s">
        <v>153</v>
      </c>
      <c r="E416" s="230" t="s">
        <v>1</v>
      </c>
      <c r="F416" s="231" t="s">
        <v>164</v>
      </c>
      <c r="G416" s="229"/>
      <c r="H416" s="232">
        <v>1.44</v>
      </c>
      <c r="I416" s="233"/>
      <c r="J416" s="229"/>
      <c r="K416" s="229"/>
      <c r="L416" s="234"/>
      <c r="M416" s="235"/>
      <c r="N416" s="236"/>
      <c r="O416" s="236"/>
      <c r="P416" s="236"/>
      <c r="Q416" s="236"/>
      <c r="R416" s="236"/>
      <c r="S416" s="236"/>
      <c r="T416" s="237"/>
      <c r="AT416" s="238" t="s">
        <v>153</v>
      </c>
      <c r="AU416" s="238" t="s">
        <v>88</v>
      </c>
      <c r="AV416" s="15" t="s">
        <v>151</v>
      </c>
      <c r="AW416" s="15" t="s">
        <v>34</v>
      </c>
      <c r="AX416" s="15" t="s">
        <v>86</v>
      </c>
      <c r="AY416" s="238" t="s">
        <v>144</v>
      </c>
    </row>
    <row r="417" spans="1:65" s="2" customFormat="1" ht="24.2" customHeight="1">
      <c r="A417" s="35"/>
      <c r="B417" s="36"/>
      <c r="C417" s="188" t="s">
        <v>626</v>
      </c>
      <c r="D417" s="188" t="s">
        <v>147</v>
      </c>
      <c r="E417" s="189" t="s">
        <v>627</v>
      </c>
      <c r="F417" s="190" t="s">
        <v>628</v>
      </c>
      <c r="G417" s="191" t="s">
        <v>174</v>
      </c>
      <c r="H417" s="192">
        <v>0.84</v>
      </c>
      <c r="I417" s="193"/>
      <c r="J417" s="194">
        <f>ROUND(I417*H417,2)</f>
        <v>0</v>
      </c>
      <c r="K417" s="195"/>
      <c r="L417" s="40"/>
      <c r="M417" s="196" t="s">
        <v>1</v>
      </c>
      <c r="N417" s="197" t="s">
        <v>43</v>
      </c>
      <c r="O417" s="72"/>
      <c r="P417" s="198">
        <f>O417*H417</f>
        <v>0</v>
      </c>
      <c r="Q417" s="198">
        <v>0</v>
      </c>
      <c r="R417" s="198">
        <f>Q417*H417</f>
        <v>0</v>
      </c>
      <c r="S417" s="198">
        <v>0</v>
      </c>
      <c r="T417" s="199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00" t="s">
        <v>14</v>
      </c>
      <c r="AT417" s="200" t="s">
        <v>147</v>
      </c>
      <c r="AU417" s="200" t="s">
        <v>88</v>
      </c>
      <c r="AY417" s="18" t="s">
        <v>144</v>
      </c>
      <c r="BE417" s="201">
        <f>IF(N417="základní",J417,0)</f>
        <v>0</v>
      </c>
      <c r="BF417" s="201">
        <f>IF(N417="snížená",J417,0)</f>
        <v>0</v>
      </c>
      <c r="BG417" s="201">
        <f>IF(N417="zákl. přenesená",J417,0)</f>
        <v>0</v>
      </c>
      <c r="BH417" s="201">
        <f>IF(N417="sníž. přenesená",J417,0)</f>
        <v>0</v>
      </c>
      <c r="BI417" s="201">
        <f>IF(N417="nulová",J417,0)</f>
        <v>0</v>
      </c>
      <c r="BJ417" s="18" t="s">
        <v>86</v>
      </c>
      <c r="BK417" s="201">
        <f>ROUND(I417*H417,2)</f>
        <v>0</v>
      </c>
      <c r="BL417" s="18" t="s">
        <v>14</v>
      </c>
      <c r="BM417" s="200" t="s">
        <v>629</v>
      </c>
    </row>
    <row r="418" spans="1:65" s="13" customFormat="1" ht="11.25">
      <c r="B418" s="202"/>
      <c r="C418" s="203"/>
      <c r="D418" s="204" t="s">
        <v>153</v>
      </c>
      <c r="E418" s="205" t="s">
        <v>1</v>
      </c>
      <c r="F418" s="206" t="s">
        <v>630</v>
      </c>
      <c r="G418" s="203"/>
      <c r="H418" s="207">
        <v>0.84</v>
      </c>
      <c r="I418" s="208"/>
      <c r="J418" s="203"/>
      <c r="K418" s="203"/>
      <c r="L418" s="209"/>
      <c r="M418" s="210"/>
      <c r="N418" s="211"/>
      <c r="O418" s="211"/>
      <c r="P418" s="211"/>
      <c r="Q418" s="211"/>
      <c r="R418" s="211"/>
      <c r="S418" s="211"/>
      <c r="T418" s="212"/>
      <c r="AT418" s="213" t="s">
        <v>153</v>
      </c>
      <c r="AU418" s="213" t="s">
        <v>88</v>
      </c>
      <c r="AV418" s="13" t="s">
        <v>88</v>
      </c>
      <c r="AW418" s="13" t="s">
        <v>34</v>
      </c>
      <c r="AX418" s="13" t="s">
        <v>78</v>
      </c>
      <c r="AY418" s="213" t="s">
        <v>144</v>
      </c>
    </row>
    <row r="419" spans="1:65" s="15" customFormat="1" ht="11.25">
      <c r="B419" s="228"/>
      <c r="C419" s="229"/>
      <c r="D419" s="204" t="s">
        <v>153</v>
      </c>
      <c r="E419" s="230" t="s">
        <v>1</v>
      </c>
      <c r="F419" s="231" t="s">
        <v>164</v>
      </c>
      <c r="G419" s="229"/>
      <c r="H419" s="232">
        <v>0.84</v>
      </c>
      <c r="I419" s="233"/>
      <c r="J419" s="229"/>
      <c r="K419" s="229"/>
      <c r="L419" s="234"/>
      <c r="M419" s="235"/>
      <c r="N419" s="236"/>
      <c r="O419" s="236"/>
      <c r="P419" s="236"/>
      <c r="Q419" s="236"/>
      <c r="R419" s="236"/>
      <c r="S419" s="236"/>
      <c r="T419" s="237"/>
      <c r="AT419" s="238" t="s">
        <v>153</v>
      </c>
      <c r="AU419" s="238" t="s">
        <v>88</v>
      </c>
      <c r="AV419" s="15" t="s">
        <v>151</v>
      </c>
      <c r="AW419" s="15" t="s">
        <v>34</v>
      </c>
      <c r="AX419" s="15" t="s">
        <v>86</v>
      </c>
      <c r="AY419" s="238" t="s">
        <v>144</v>
      </c>
    </row>
    <row r="420" spans="1:65" s="2" customFormat="1" ht="37.9" customHeight="1">
      <c r="A420" s="35"/>
      <c r="B420" s="36"/>
      <c r="C420" s="250" t="s">
        <v>631</v>
      </c>
      <c r="D420" s="250" t="s">
        <v>273</v>
      </c>
      <c r="E420" s="251" t="s">
        <v>632</v>
      </c>
      <c r="F420" s="252" t="s">
        <v>633</v>
      </c>
      <c r="G420" s="253" t="s">
        <v>157</v>
      </c>
      <c r="H420" s="254">
        <v>3</v>
      </c>
      <c r="I420" s="255"/>
      <c r="J420" s="256">
        <f>ROUND(I420*H420,2)</f>
        <v>0</v>
      </c>
      <c r="K420" s="257"/>
      <c r="L420" s="258"/>
      <c r="M420" s="259" t="s">
        <v>1</v>
      </c>
      <c r="N420" s="260" t="s">
        <v>43</v>
      </c>
      <c r="O420" s="72"/>
      <c r="P420" s="198">
        <f>O420*H420</f>
        <v>0</v>
      </c>
      <c r="Q420" s="198">
        <v>0</v>
      </c>
      <c r="R420" s="198">
        <f>Q420*H420</f>
        <v>0</v>
      </c>
      <c r="S420" s="198">
        <v>0</v>
      </c>
      <c r="T420" s="199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00" t="s">
        <v>323</v>
      </c>
      <c r="AT420" s="200" t="s">
        <v>273</v>
      </c>
      <c r="AU420" s="200" t="s">
        <v>88</v>
      </c>
      <c r="AY420" s="18" t="s">
        <v>144</v>
      </c>
      <c r="BE420" s="201">
        <f>IF(N420="základní",J420,0)</f>
        <v>0</v>
      </c>
      <c r="BF420" s="201">
        <f>IF(N420="snížená",J420,0)</f>
        <v>0</v>
      </c>
      <c r="BG420" s="201">
        <f>IF(N420="zákl. přenesená",J420,0)</f>
        <v>0</v>
      </c>
      <c r="BH420" s="201">
        <f>IF(N420="sníž. přenesená",J420,0)</f>
        <v>0</v>
      </c>
      <c r="BI420" s="201">
        <f>IF(N420="nulová",J420,0)</f>
        <v>0</v>
      </c>
      <c r="BJ420" s="18" t="s">
        <v>86</v>
      </c>
      <c r="BK420" s="201">
        <f>ROUND(I420*H420,2)</f>
        <v>0</v>
      </c>
      <c r="BL420" s="18" t="s">
        <v>14</v>
      </c>
      <c r="BM420" s="200" t="s">
        <v>634</v>
      </c>
    </row>
    <row r="421" spans="1:65" s="2" customFormat="1" ht="19.5">
      <c r="A421" s="35"/>
      <c r="B421" s="36"/>
      <c r="C421" s="37"/>
      <c r="D421" s="204" t="s">
        <v>159</v>
      </c>
      <c r="E421" s="37"/>
      <c r="F421" s="214" t="s">
        <v>635</v>
      </c>
      <c r="G421" s="37"/>
      <c r="H421" s="37"/>
      <c r="I421" s="215"/>
      <c r="J421" s="37"/>
      <c r="K421" s="37"/>
      <c r="L421" s="40"/>
      <c r="M421" s="216"/>
      <c r="N421" s="217"/>
      <c r="O421" s="72"/>
      <c r="P421" s="72"/>
      <c r="Q421" s="72"/>
      <c r="R421" s="72"/>
      <c r="S421" s="72"/>
      <c r="T421" s="73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8" t="s">
        <v>159</v>
      </c>
      <c r="AU421" s="18" t="s">
        <v>88</v>
      </c>
    </row>
    <row r="422" spans="1:65" s="2" customFormat="1" ht="14.45" customHeight="1">
      <c r="A422" s="35"/>
      <c r="B422" s="36"/>
      <c r="C422" s="188" t="s">
        <v>636</v>
      </c>
      <c r="D422" s="188" t="s">
        <v>147</v>
      </c>
      <c r="E422" s="189" t="s">
        <v>637</v>
      </c>
      <c r="F422" s="190" t="s">
        <v>638</v>
      </c>
      <c r="G422" s="191" t="s">
        <v>157</v>
      </c>
      <c r="H422" s="192">
        <v>5</v>
      </c>
      <c r="I422" s="193"/>
      <c r="J422" s="194">
        <f>ROUND(I422*H422,2)</f>
        <v>0</v>
      </c>
      <c r="K422" s="195"/>
      <c r="L422" s="40"/>
      <c r="M422" s="196" t="s">
        <v>1</v>
      </c>
      <c r="N422" s="197" t="s">
        <v>43</v>
      </c>
      <c r="O422" s="72"/>
      <c r="P422" s="198">
        <f>O422*H422</f>
        <v>0</v>
      </c>
      <c r="Q422" s="198">
        <v>0</v>
      </c>
      <c r="R422" s="198">
        <f>Q422*H422</f>
        <v>0</v>
      </c>
      <c r="S422" s="198">
        <v>0</v>
      </c>
      <c r="T422" s="199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00" t="s">
        <v>14</v>
      </c>
      <c r="AT422" s="200" t="s">
        <v>147</v>
      </c>
      <c r="AU422" s="200" t="s">
        <v>88</v>
      </c>
      <c r="AY422" s="18" t="s">
        <v>144</v>
      </c>
      <c r="BE422" s="201">
        <f>IF(N422="základní",J422,0)</f>
        <v>0</v>
      </c>
      <c r="BF422" s="201">
        <f>IF(N422="snížená",J422,0)</f>
        <v>0</v>
      </c>
      <c r="BG422" s="201">
        <f>IF(N422="zákl. přenesená",J422,0)</f>
        <v>0</v>
      </c>
      <c r="BH422" s="201">
        <f>IF(N422="sníž. přenesená",J422,0)</f>
        <v>0</v>
      </c>
      <c r="BI422" s="201">
        <f>IF(N422="nulová",J422,0)</f>
        <v>0</v>
      </c>
      <c r="BJ422" s="18" t="s">
        <v>86</v>
      </c>
      <c r="BK422" s="201">
        <f>ROUND(I422*H422,2)</f>
        <v>0</v>
      </c>
      <c r="BL422" s="18" t="s">
        <v>14</v>
      </c>
      <c r="BM422" s="200" t="s">
        <v>639</v>
      </c>
    </row>
    <row r="423" spans="1:65" s="2" customFormat="1" ht="24.2" customHeight="1">
      <c r="A423" s="35"/>
      <c r="B423" s="36"/>
      <c r="C423" s="250" t="s">
        <v>640</v>
      </c>
      <c r="D423" s="250" t="s">
        <v>273</v>
      </c>
      <c r="E423" s="251" t="s">
        <v>641</v>
      </c>
      <c r="F423" s="252" t="s">
        <v>642</v>
      </c>
      <c r="G423" s="253" t="s">
        <v>157</v>
      </c>
      <c r="H423" s="254">
        <v>5</v>
      </c>
      <c r="I423" s="255"/>
      <c r="J423" s="256">
        <f>ROUND(I423*H423,2)</f>
        <v>0</v>
      </c>
      <c r="K423" s="257"/>
      <c r="L423" s="258"/>
      <c r="M423" s="259" t="s">
        <v>1</v>
      </c>
      <c r="N423" s="260" t="s">
        <v>43</v>
      </c>
      <c r="O423" s="72"/>
      <c r="P423" s="198">
        <f>O423*H423</f>
        <v>0</v>
      </c>
      <c r="Q423" s="198">
        <v>0</v>
      </c>
      <c r="R423" s="198">
        <f>Q423*H423</f>
        <v>0</v>
      </c>
      <c r="S423" s="198">
        <v>0</v>
      </c>
      <c r="T423" s="199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00" t="s">
        <v>323</v>
      </c>
      <c r="AT423" s="200" t="s">
        <v>273</v>
      </c>
      <c r="AU423" s="200" t="s">
        <v>88</v>
      </c>
      <c r="AY423" s="18" t="s">
        <v>144</v>
      </c>
      <c r="BE423" s="201">
        <f>IF(N423="základní",J423,0)</f>
        <v>0</v>
      </c>
      <c r="BF423" s="201">
        <f>IF(N423="snížená",J423,0)</f>
        <v>0</v>
      </c>
      <c r="BG423" s="201">
        <f>IF(N423="zákl. přenesená",J423,0)</f>
        <v>0</v>
      </c>
      <c r="BH423" s="201">
        <f>IF(N423="sníž. přenesená",J423,0)</f>
        <v>0</v>
      </c>
      <c r="BI423" s="201">
        <f>IF(N423="nulová",J423,0)</f>
        <v>0</v>
      </c>
      <c r="BJ423" s="18" t="s">
        <v>86</v>
      </c>
      <c r="BK423" s="201">
        <f>ROUND(I423*H423,2)</f>
        <v>0</v>
      </c>
      <c r="BL423" s="18" t="s">
        <v>14</v>
      </c>
      <c r="BM423" s="200" t="s">
        <v>643</v>
      </c>
    </row>
    <row r="424" spans="1:65" s="2" customFormat="1" ht="29.25">
      <c r="A424" s="35"/>
      <c r="B424" s="36"/>
      <c r="C424" s="37"/>
      <c r="D424" s="204" t="s">
        <v>159</v>
      </c>
      <c r="E424" s="37"/>
      <c r="F424" s="214" t="s">
        <v>644</v>
      </c>
      <c r="G424" s="37"/>
      <c r="H424" s="37"/>
      <c r="I424" s="215"/>
      <c r="J424" s="37"/>
      <c r="K424" s="37"/>
      <c r="L424" s="40"/>
      <c r="M424" s="216"/>
      <c r="N424" s="217"/>
      <c r="O424" s="72"/>
      <c r="P424" s="72"/>
      <c r="Q424" s="72"/>
      <c r="R424" s="72"/>
      <c r="S424" s="72"/>
      <c r="T424" s="73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8" t="s">
        <v>159</v>
      </c>
      <c r="AU424" s="18" t="s">
        <v>88</v>
      </c>
    </row>
    <row r="425" spans="1:65" s="2" customFormat="1" ht="24.2" customHeight="1">
      <c r="A425" s="35"/>
      <c r="B425" s="36"/>
      <c r="C425" s="250" t="s">
        <v>645</v>
      </c>
      <c r="D425" s="250" t="s">
        <v>273</v>
      </c>
      <c r="E425" s="251" t="s">
        <v>646</v>
      </c>
      <c r="F425" s="252" t="s">
        <v>647</v>
      </c>
      <c r="G425" s="253" t="s">
        <v>157</v>
      </c>
      <c r="H425" s="254">
        <v>5</v>
      </c>
      <c r="I425" s="255"/>
      <c r="J425" s="256">
        <f>ROUND(I425*H425,2)</f>
        <v>0</v>
      </c>
      <c r="K425" s="257"/>
      <c r="L425" s="258"/>
      <c r="M425" s="259" t="s">
        <v>1</v>
      </c>
      <c r="N425" s="260" t="s">
        <v>43</v>
      </c>
      <c r="O425" s="72"/>
      <c r="P425" s="198">
        <f>O425*H425</f>
        <v>0</v>
      </c>
      <c r="Q425" s="198">
        <v>0</v>
      </c>
      <c r="R425" s="198">
        <f>Q425*H425</f>
        <v>0</v>
      </c>
      <c r="S425" s="198">
        <v>0</v>
      </c>
      <c r="T425" s="199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00" t="s">
        <v>323</v>
      </c>
      <c r="AT425" s="200" t="s">
        <v>273</v>
      </c>
      <c r="AU425" s="200" t="s">
        <v>88</v>
      </c>
      <c r="AY425" s="18" t="s">
        <v>144</v>
      </c>
      <c r="BE425" s="201">
        <f>IF(N425="základní",J425,0)</f>
        <v>0</v>
      </c>
      <c r="BF425" s="201">
        <f>IF(N425="snížená",J425,0)</f>
        <v>0</v>
      </c>
      <c r="BG425" s="201">
        <f>IF(N425="zákl. přenesená",J425,0)</f>
        <v>0</v>
      </c>
      <c r="BH425" s="201">
        <f>IF(N425="sníž. přenesená",J425,0)</f>
        <v>0</v>
      </c>
      <c r="BI425" s="201">
        <f>IF(N425="nulová",J425,0)</f>
        <v>0</v>
      </c>
      <c r="BJ425" s="18" t="s">
        <v>86</v>
      </c>
      <c r="BK425" s="201">
        <f>ROUND(I425*H425,2)</f>
        <v>0</v>
      </c>
      <c r="BL425" s="18" t="s">
        <v>14</v>
      </c>
      <c r="BM425" s="200" t="s">
        <v>648</v>
      </c>
    </row>
    <row r="426" spans="1:65" s="2" customFormat="1" ht="14.45" customHeight="1">
      <c r="A426" s="35"/>
      <c r="B426" s="36"/>
      <c r="C426" s="188" t="s">
        <v>649</v>
      </c>
      <c r="D426" s="188" t="s">
        <v>147</v>
      </c>
      <c r="E426" s="189" t="s">
        <v>650</v>
      </c>
      <c r="F426" s="190" t="s">
        <v>651</v>
      </c>
      <c r="G426" s="191" t="s">
        <v>157</v>
      </c>
      <c r="H426" s="192">
        <v>1</v>
      </c>
      <c r="I426" s="193"/>
      <c r="J426" s="194">
        <f>ROUND(I426*H426,2)</f>
        <v>0</v>
      </c>
      <c r="K426" s="195"/>
      <c r="L426" s="40"/>
      <c r="M426" s="196" t="s">
        <v>1</v>
      </c>
      <c r="N426" s="197" t="s">
        <v>43</v>
      </c>
      <c r="O426" s="72"/>
      <c r="P426" s="198">
        <f>O426*H426</f>
        <v>0</v>
      </c>
      <c r="Q426" s="198">
        <v>0</v>
      </c>
      <c r="R426" s="198">
        <f>Q426*H426</f>
        <v>0</v>
      </c>
      <c r="S426" s="198">
        <v>0</v>
      </c>
      <c r="T426" s="199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00" t="s">
        <v>14</v>
      </c>
      <c r="AT426" s="200" t="s">
        <v>147</v>
      </c>
      <c r="AU426" s="200" t="s">
        <v>88</v>
      </c>
      <c r="AY426" s="18" t="s">
        <v>144</v>
      </c>
      <c r="BE426" s="201">
        <f>IF(N426="základní",J426,0)</f>
        <v>0</v>
      </c>
      <c r="BF426" s="201">
        <f>IF(N426="snížená",J426,0)</f>
        <v>0</v>
      </c>
      <c r="BG426" s="201">
        <f>IF(N426="zákl. přenesená",J426,0)</f>
        <v>0</v>
      </c>
      <c r="BH426" s="201">
        <f>IF(N426="sníž. přenesená",J426,0)</f>
        <v>0</v>
      </c>
      <c r="BI426" s="201">
        <f>IF(N426="nulová",J426,0)</f>
        <v>0</v>
      </c>
      <c r="BJ426" s="18" t="s">
        <v>86</v>
      </c>
      <c r="BK426" s="201">
        <f>ROUND(I426*H426,2)</f>
        <v>0</v>
      </c>
      <c r="BL426" s="18" t="s">
        <v>14</v>
      </c>
      <c r="BM426" s="200" t="s">
        <v>652</v>
      </c>
    </row>
    <row r="427" spans="1:65" s="2" customFormat="1" ht="14.45" customHeight="1">
      <c r="A427" s="35"/>
      <c r="B427" s="36"/>
      <c r="C427" s="250" t="s">
        <v>653</v>
      </c>
      <c r="D427" s="250" t="s">
        <v>273</v>
      </c>
      <c r="E427" s="251" t="s">
        <v>654</v>
      </c>
      <c r="F427" s="252" t="s">
        <v>655</v>
      </c>
      <c r="G427" s="253" t="s">
        <v>157</v>
      </c>
      <c r="H427" s="254">
        <v>1</v>
      </c>
      <c r="I427" s="255"/>
      <c r="J427" s="256">
        <f>ROUND(I427*H427,2)</f>
        <v>0</v>
      </c>
      <c r="K427" s="257"/>
      <c r="L427" s="258"/>
      <c r="M427" s="259" t="s">
        <v>1</v>
      </c>
      <c r="N427" s="260" t="s">
        <v>43</v>
      </c>
      <c r="O427" s="72"/>
      <c r="P427" s="198">
        <f>O427*H427</f>
        <v>0</v>
      </c>
      <c r="Q427" s="198">
        <v>0</v>
      </c>
      <c r="R427" s="198">
        <f>Q427*H427</f>
        <v>0</v>
      </c>
      <c r="S427" s="198">
        <v>0</v>
      </c>
      <c r="T427" s="199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00" t="s">
        <v>323</v>
      </c>
      <c r="AT427" s="200" t="s">
        <v>273</v>
      </c>
      <c r="AU427" s="200" t="s">
        <v>88</v>
      </c>
      <c r="AY427" s="18" t="s">
        <v>144</v>
      </c>
      <c r="BE427" s="201">
        <f>IF(N427="základní",J427,0)</f>
        <v>0</v>
      </c>
      <c r="BF427" s="201">
        <f>IF(N427="snížená",J427,0)</f>
        <v>0</v>
      </c>
      <c r="BG427" s="201">
        <f>IF(N427="zákl. přenesená",J427,0)</f>
        <v>0</v>
      </c>
      <c r="BH427" s="201">
        <f>IF(N427="sníž. přenesená",J427,0)</f>
        <v>0</v>
      </c>
      <c r="BI427" s="201">
        <f>IF(N427="nulová",J427,0)</f>
        <v>0</v>
      </c>
      <c r="BJ427" s="18" t="s">
        <v>86</v>
      </c>
      <c r="BK427" s="201">
        <f>ROUND(I427*H427,2)</f>
        <v>0</v>
      </c>
      <c r="BL427" s="18" t="s">
        <v>14</v>
      </c>
      <c r="BM427" s="200" t="s">
        <v>656</v>
      </c>
    </row>
    <row r="428" spans="1:65" s="2" customFormat="1" ht="14.45" customHeight="1">
      <c r="A428" s="35"/>
      <c r="B428" s="36"/>
      <c r="C428" s="188" t="s">
        <v>657</v>
      </c>
      <c r="D428" s="188" t="s">
        <v>147</v>
      </c>
      <c r="E428" s="189" t="s">
        <v>658</v>
      </c>
      <c r="F428" s="190" t="s">
        <v>659</v>
      </c>
      <c r="G428" s="191" t="s">
        <v>174</v>
      </c>
      <c r="H428" s="192">
        <v>5.0599999999999996</v>
      </c>
      <c r="I428" s="193"/>
      <c r="J428" s="194">
        <f>ROUND(I428*H428,2)</f>
        <v>0</v>
      </c>
      <c r="K428" s="195"/>
      <c r="L428" s="40"/>
      <c r="M428" s="196" t="s">
        <v>1</v>
      </c>
      <c r="N428" s="197" t="s">
        <v>43</v>
      </c>
      <c r="O428" s="72"/>
      <c r="P428" s="198">
        <f>O428*H428</f>
        <v>0</v>
      </c>
      <c r="Q428" s="198">
        <v>0</v>
      </c>
      <c r="R428" s="198">
        <f>Q428*H428</f>
        <v>0</v>
      </c>
      <c r="S428" s="198">
        <v>0.02</v>
      </c>
      <c r="T428" s="199">
        <f>S428*H428</f>
        <v>0.1012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00" t="s">
        <v>14</v>
      </c>
      <c r="AT428" s="200" t="s">
        <v>147</v>
      </c>
      <c r="AU428" s="200" t="s">
        <v>88</v>
      </c>
      <c r="AY428" s="18" t="s">
        <v>144</v>
      </c>
      <c r="BE428" s="201">
        <f>IF(N428="základní",J428,0)</f>
        <v>0</v>
      </c>
      <c r="BF428" s="201">
        <f>IF(N428="snížená",J428,0)</f>
        <v>0</v>
      </c>
      <c r="BG428" s="201">
        <f>IF(N428="zákl. přenesená",J428,0)</f>
        <v>0</v>
      </c>
      <c r="BH428" s="201">
        <f>IF(N428="sníž. přenesená",J428,0)</f>
        <v>0</v>
      </c>
      <c r="BI428" s="201">
        <f>IF(N428="nulová",J428,0)</f>
        <v>0</v>
      </c>
      <c r="BJ428" s="18" t="s">
        <v>86</v>
      </c>
      <c r="BK428" s="201">
        <f>ROUND(I428*H428,2)</f>
        <v>0</v>
      </c>
      <c r="BL428" s="18" t="s">
        <v>14</v>
      </c>
      <c r="BM428" s="200" t="s">
        <v>660</v>
      </c>
    </row>
    <row r="429" spans="1:65" s="13" customFormat="1" ht="11.25">
      <c r="B429" s="202"/>
      <c r="C429" s="203"/>
      <c r="D429" s="204" t="s">
        <v>153</v>
      </c>
      <c r="E429" s="205" t="s">
        <v>1</v>
      </c>
      <c r="F429" s="206" t="s">
        <v>545</v>
      </c>
      <c r="G429" s="203"/>
      <c r="H429" s="207">
        <v>5.0599999999999996</v>
      </c>
      <c r="I429" s="208"/>
      <c r="J429" s="203"/>
      <c r="K429" s="203"/>
      <c r="L429" s="209"/>
      <c r="M429" s="210"/>
      <c r="N429" s="211"/>
      <c r="O429" s="211"/>
      <c r="P429" s="211"/>
      <c r="Q429" s="211"/>
      <c r="R429" s="211"/>
      <c r="S429" s="211"/>
      <c r="T429" s="212"/>
      <c r="AT429" s="213" t="s">
        <v>153</v>
      </c>
      <c r="AU429" s="213" t="s">
        <v>88</v>
      </c>
      <c r="AV429" s="13" t="s">
        <v>88</v>
      </c>
      <c r="AW429" s="13" t="s">
        <v>34</v>
      </c>
      <c r="AX429" s="13" t="s">
        <v>78</v>
      </c>
      <c r="AY429" s="213" t="s">
        <v>144</v>
      </c>
    </row>
    <row r="430" spans="1:65" s="2" customFormat="1" ht="14.45" customHeight="1">
      <c r="A430" s="35"/>
      <c r="B430" s="36"/>
      <c r="C430" s="188" t="s">
        <v>661</v>
      </c>
      <c r="D430" s="188" t="s">
        <v>147</v>
      </c>
      <c r="E430" s="189" t="s">
        <v>662</v>
      </c>
      <c r="F430" s="190" t="s">
        <v>663</v>
      </c>
      <c r="G430" s="191" t="s">
        <v>157</v>
      </c>
      <c r="H430" s="192">
        <v>2</v>
      </c>
      <c r="I430" s="193"/>
      <c r="J430" s="194">
        <f>ROUND(I430*H430,2)</f>
        <v>0</v>
      </c>
      <c r="K430" s="195"/>
      <c r="L430" s="40"/>
      <c r="M430" s="196" t="s">
        <v>1</v>
      </c>
      <c r="N430" s="197" t="s">
        <v>43</v>
      </c>
      <c r="O430" s="72"/>
      <c r="P430" s="198">
        <f>O430*H430</f>
        <v>0</v>
      </c>
      <c r="Q430" s="198">
        <v>6.0000000000000002E-5</v>
      </c>
      <c r="R430" s="198">
        <f>Q430*H430</f>
        <v>1.2E-4</v>
      </c>
      <c r="S430" s="198">
        <v>0</v>
      </c>
      <c r="T430" s="199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00" t="s">
        <v>14</v>
      </c>
      <c r="AT430" s="200" t="s">
        <v>147</v>
      </c>
      <c r="AU430" s="200" t="s">
        <v>88</v>
      </c>
      <c r="AY430" s="18" t="s">
        <v>144</v>
      </c>
      <c r="BE430" s="201">
        <f>IF(N430="základní",J430,0)</f>
        <v>0</v>
      </c>
      <c r="BF430" s="201">
        <f>IF(N430="snížená",J430,0)</f>
        <v>0</v>
      </c>
      <c r="BG430" s="201">
        <f>IF(N430="zákl. přenesená",J430,0)</f>
        <v>0</v>
      </c>
      <c r="BH430" s="201">
        <f>IF(N430="sníž. přenesená",J430,0)</f>
        <v>0</v>
      </c>
      <c r="BI430" s="201">
        <f>IF(N430="nulová",J430,0)</f>
        <v>0</v>
      </c>
      <c r="BJ430" s="18" t="s">
        <v>86</v>
      </c>
      <c r="BK430" s="201">
        <f>ROUND(I430*H430,2)</f>
        <v>0</v>
      </c>
      <c r="BL430" s="18" t="s">
        <v>14</v>
      </c>
      <c r="BM430" s="200" t="s">
        <v>664</v>
      </c>
    </row>
    <row r="431" spans="1:65" s="2" customFormat="1" ht="48.75">
      <c r="A431" s="35"/>
      <c r="B431" s="36"/>
      <c r="C431" s="37"/>
      <c r="D431" s="204" t="s">
        <v>159</v>
      </c>
      <c r="E431" s="37"/>
      <c r="F431" s="214" t="s">
        <v>665</v>
      </c>
      <c r="G431" s="37"/>
      <c r="H431" s="37"/>
      <c r="I431" s="215"/>
      <c r="J431" s="37"/>
      <c r="K431" s="37"/>
      <c r="L431" s="40"/>
      <c r="M431" s="216"/>
      <c r="N431" s="217"/>
      <c r="O431" s="72"/>
      <c r="P431" s="72"/>
      <c r="Q431" s="72"/>
      <c r="R431" s="72"/>
      <c r="S431" s="72"/>
      <c r="T431" s="73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159</v>
      </c>
      <c r="AU431" s="18" t="s">
        <v>88</v>
      </c>
    </row>
    <row r="432" spans="1:65" s="2" customFormat="1" ht="24.2" customHeight="1">
      <c r="A432" s="35"/>
      <c r="B432" s="36"/>
      <c r="C432" s="188" t="s">
        <v>666</v>
      </c>
      <c r="D432" s="188" t="s">
        <v>147</v>
      </c>
      <c r="E432" s="189" t="s">
        <v>667</v>
      </c>
      <c r="F432" s="190" t="s">
        <v>668</v>
      </c>
      <c r="G432" s="191" t="s">
        <v>669</v>
      </c>
      <c r="H432" s="192">
        <v>50</v>
      </c>
      <c r="I432" s="193"/>
      <c r="J432" s="194">
        <f>ROUND(I432*H432,2)</f>
        <v>0</v>
      </c>
      <c r="K432" s="195"/>
      <c r="L432" s="40"/>
      <c r="M432" s="196" t="s">
        <v>1</v>
      </c>
      <c r="N432" s="197" t="s">
        <v>43</v>
      </c>
      <c r="O432" s="72"/>
      <c r="P432" s="198">
        <f>O432*H432</f>
        <v>0</v>
      </c>
      <c r="Q432" s="198">
        <v>0</v>
      </c>
      <c r="R432" s="198">
        <f>Q432*H432</f>
        <v>0</v>
      </c>
      <c r="S432" s="198">
        <v>0</v>
      </c>
      <c r="T432" s="199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00" t="s">
        <v>14</v>
      </c>
      <c r="AT432" s="200" t="s">
        <v>147</v>
      </c>
      <c r="AU432" s="200" t="s">
        <v>88</v>
      </c>
      <c r="AY432" s="18" t="s">
        <v>144</v>
      </c>
      <c r="BE432" s="201">
        <f>IF(N432="základní",J432,0)</f>
        <v>0</v>
      </c>
      <c r="BF432" s="201">
        <f>IF(N432="snížená",J432,0)</f>
        <v>0</v>
      </c>
      <c r="BG432" s="201">
        <f>IF(N432="zákl. přenesená",J432,0)</f>
        <v>0</v>
      </c>
      <c r="BH432" s="201">
        <f>IF(N432="sníž. přenesená",J432,0)</f>
        <v>0</v>
      </c>
      <c r="BI432" s="201">
        <f>IF(N432="nulová",J432,0)</f>
        <v>0</v>
      </c>
      <c r="BJ432" s="18" t="s">
        <v>86</v>
      </c>
      <c r="BK432" s="201">
        <f>ROUND(I432*H432,2)</f>
        <v>0</v>
      </c>
      <c r="BL432" s="18" t="s">
        <v>14</v>
      </c>
      <c r="BM432" s="200" t="s">
        <v>670</v>
      </c>
    </row>
    <row r="433" spans="1:65" s="2" customFormat="1" ht="24.2" customHeight="1">
      <c r="A433" s="35"/>
      <c r="B433" s="36"/>
      <c r="C433" s="188" t="s">
        <v>671</v>
      </c>
      <c r="D433" s="188" t="s">
        <v>147</v>
      </c>
      <c r="E433" s="189" t="s">
        <v>672</v>
      </c>
      <c r="F433" s="190" t="s">
        <v>673</v>
      </c>
      <c r="G433" s="191" t="s">
        <v>520</v>
      </c>
      <c r="H433" s="261"/>
      <c r="I433" s="193"/>
      <c r="J433" s="194">
        <f>ROUND(I433*H433,2)</f>
        <v>0</v>
      </c>
      <c r="K433" s="195"/>
      <c r="L433" s="40"/>
      <c r="M433" s="196" t="s">
        <v>1</v>
      </c>
      <c r="N433" s="197" t="s">
        <v>43</v>
      </c>
      <c r="O433" s="72"/>
      <c r="P433" s="198">
        <f>O433*H433</f>
        <v>0</v>
      </c>
      <c r="Q433" s="198">
        <v>0</v>
      </c>
      <c r="R433" s="198">
        <f>Q433*H433</f>
        <v>0</v>
      </c>
      <c r="S433" s="198">
        <v>0</v>
      </c>
      <c r="T433" s="199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00" t="s">
        <v>14</v>
      </c>
      <c r="AT433" s="200" t="s">
        <v>147</v>
      </c>
      <c r="AU433" s="200" t="s">
        <v>88</v>
      </c>
      <c r="AY433" s="18" t="s">
        <v>144</v>
      </c>
      <c r="BE433" s="201">
        <f>IF(N433="základní",J433,0)</f>
        <v>0</v>
      </c>
      <c r="BF433" s="201">
        <f>IF(N433="snížená",J433,0)</f>
        <v>0</v>
      </c>
      <c r="BG433" s="201">
        <f>IF(N433="zákl. přenesená",J433,0)</f>
        <v>0</v>
      </c>
      <c r="BH433" s="201">
        <f>IF(N433="sníž. přenesená",J433,0)</f>
        <v>0</v>
      </c>
      <c r="BI433" s="201">
        <f>IF(N433="nulová",J433,0)</f>
        <v>0</v>
      </c>
      <c r="BJ433" s="18" t="s">
        <v>86</v>
      </c>
      <c r="BK433" s="201">
        <f>ROUND(I433*H433,2)</f>
        <v>0</v>
      </c>
      <c r="BL433" s="18" t="s">
        <v>14</v>
      </c>
      <c r="BM433" s="200" t="s">
        <v>674</v>
      </c>
    </row>
    <row r="434" spans="1:65" s="12" customFormat="1" ht="22.9" customHeight="1">
      <c r="B434" s="172"/>
      <c r="C434" s="173"/>
      <c r="D434" s="174" t="s">
        <v>77</v>
      </c>
      <c r="E434" s="186" t="s">
        <v>675</v>
      </c>
      <c r="F434" s="186" t="s">
        <v>676</v>
      </c>
      <c r="G434" s="173"/>
      <c r="H434" s="173"/>
      <c r="I434" s="176"/>
      <c r="J434" s="187">
        <f>BK434</f>
        <v>0</v>
      </c>
      <c r="K434" s="173"/>
      <c r="L434" s="178"/>
      <c r="M434" s="179"/>
      <c r="N434" s="180"/>
      <c r="O434" s="180"/>
      <c r="P434" s="181">
        <f>SUM(P435:P449)</f>
        <v>0</v>
      </c>
      <c r="Q434" s="180"/>
      <c r="R434" s="181">
        <f>SUM(R435:R449)</f>
        <v>0.51561190000000001</v>
      </c>
      <c r="S434" s="180"/>
      <c r="T434" s="182">
        <f>SUM(T435:T449)</f>
        <v>0</v>
      </c>
      <c r="AR434" s="183" t="s">
        <v>88</v>
      </c>
      <c r="AT434" s="184" t="s">
        <v>77</v>
      </c>
      <c r="AU434" s="184" t="s">
        <v>86</v>
      </c>
      <c r="AY434" s="183" t="s">
        <v>144</v>
      </c>
      <c r="BK434" s="185">
        <f>SUM(BK435:BK449)</f>
        <v>0</v>
      </c>
    </row>
    <row r="435" spans="1:65" s="2" customFormat="1" ht="24.2" customHeight="1">
      <c r="A435" s="35"/>
      <c r="B435" s="36"/>
      <c r="C435" s="188" t="s">
        <v>677</v>
      </c>
      <c r="D435" s="188" t="s">
        <v>147</v>
      </c>
      <c r="E435" s="189" t="s">
        <v>678</v>
      </c>
      <c r="F435" s="190" t="s">
        <v>679</v>
      </c>
      <c r="G435" s="191" t="s">
        <v>174</v>
      </c>
      <c r="H435" s="192">
        <v>2.5</v>
      </c>
      <c r="I435" s="193"/>
      <c r="J435" s="194">
        <f t="shared" ref="J435:J443" si="0">ROUND(I435*H435,2)</f>
        <v>0</v>
      </c>
      <c r="K435" s="195"/>
      <c r="L435" s="40"/>
      <c r="M435" s="196" t="s">
        <v>1</v>
      </c>
      <c r="N435" s="197" t="s">
        <v>43</v>
      </c>
      <c r="O435" s="72"/>
      <c r="P435" s="198">
        <f t="shared" ref="P435:P443" si="1">O435*H435</f>
        <v>0</v>
      </c>
      <c r="Q435" s="198">
        <v>2.0000000000000002E-5</v>
      </c>
      <c r="R435" s="198">
        <f t="shared" ref="R435:R443" si="2">Q435*H435</f>
        <v>5.0000000000000002E-5</v>
      </c>
      <c r="S435" s="198">
        <v>0</v>
      </c>
      <c r="T435" s="199">
        <f t="shared" ref="T435:T443" si="3"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00" t="s">
        <v>14</v>
      </c>
      <c r="AT435" s="200" t="s">
        <v>147</v>
      </c>
      <c r="AU435" s="200" t="s">
        <v>88</v>
      </c>
      <c r="AY435" s="18" t="s">
        <v>144</v>
      </c>
      <c r="BE435" s="201">
        <f t="shared" ref="BE435:BE443" si="4">IF(N435="základní",J435,0)</f>
        <v>0</v>
      </c>
      <c r="BF435" s="201">
        <f t="shared" ref="BF435:BF443" si="5">IF(N435="snížená",J435,0)</f>
        <v>0</v>
      </c>
      <c r="BG435" s="201">
        <f t="shared" ref="BG435:BG443" si="6">IF(N435="zákl. přenesená",J435,0)</f>
        <v>0</v>
      </c>
      <c r="BH435" s="201">
        <f t="shared" ref="BH435:BH443" si="7">IF(N435="sníž. přenesená",J435,0)</f>
        <v>0</v>
      </c>
      <c r="BI435" s="201">
        <f t="shared" ref="BI435:BI443" si="8">IF(N435="nulová",J435,0)</f>
        <v>0</v>
      </c>
      <c r="BJ435" s="18" t="s">
        <v>86</v>
      </c>
      <c r="BK435" s="201">
        <f t="shared" ref="BK435:BK443" si="9">ROUND(I435*H435,2)</f>
        <v>0</v>
      </c>
      <c r="BL435" s="18" t="s">
        <v>14</v>
      </c>
      <c r="BM435" s="200" t="s">
        <v>680</v>
      </c>
    </row>
    <row r="436" spans="1:65" s="2" customFormat="1" ht="24.2" customHeight="1">
      <c r="A436" s="35"/>
      <c r="B436" s="36"/>
      <c r="C436" s="188" t="s">
        <v>681</v>
      </c>
      <c r="D436" s="188" t="s">
        <v>147</v>
      </c>
      <c r="E436" s="189" t="s">
        <v>682</v>
      </c>
      <c r="F436" s="190" t="s">
        <v>683</v>
      </c>
      <c r="G436" s="191" t="s">
        <v>174</v>
      </c>
      <c r="H436" s="192">
        <v>2.5</v>
      </c>
      <c r="I436" s="193"/>
      <c r="J436" s="194">
        <f t="shared" si="0"/>
        <v>0</v>
      </c>
      <c r="K436" s="195"/>
      <c r="L436" s="40"/>
      <c r="M436" s="196" t="s">
        <v>1</v>
      </c>
      <c r="N436" s="197" t="s">
        <v>43</v>
      </c>
      <c r="O436" s="72"/>
      <c r="P436" s="198">
        <f t="shared" si="1"/>
        <v>0</v>
      </c>
      <c r="Q436" s="198">
        <v>1.3999999999999999E-4</v>
      </c>
      <c r="R436" s="198">
        <f t="shared" si="2"/>
        <v>3.4999999999999994E-4</v>
      </c>
      <c r="S436" s="198">
        <v>0</v>
      </c>
      <c r="T436" s="199">
        <f t="shared" si="3"/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00" t="s">
        <v>14</v>
      </c>
      <c r="AT436" s="200" t="s">
        <v>147</v>
      </c>
      <c r="AU436" s="200" t="s">
        <v>88</v>
      </c>
      <c r="AY436" s="18" t="s">
        <v>144</v>
      </c>
      <c r="BE436" s="201">
        <f t="shared" si="4"/>
        <v>0</v>
      </c>
      <c r="BF436" s="201">
        <f t="shared" si="5"/>
        <v>0</v>
      </c>
      <c r="BG436" s="201">
        <f t="shared" si="6"/>
        <v>0</v>
      </c>
      <c r="BH436" s="201">
        <f t="shared" si="7"/>
        <v>0</v>
      </c>
      <c r="BI436" s="201">
        <f t="shared" si="8"/>
        <v>0</v>
      </c>
      <c r="BJ436" s="18" t="s">
        <v>86</v>
      </c>
      <c r="BK436" s="201">
        <f t="shared" si="9"/>
        <v>0</v>
      </c>
      <c r="BL436" s="18" t="s">
        <v>14</v>
      </c>
      <c r="BM436" s="200" t="s">
        <v>684</v>
      </c>
    </row>
    <row r="437" spans="1:65" s="2" customFormat="1" ht="24.2" customHeight="1">
      <c r="A437" s="35"/>
      <c r="B437" s="36"/>
      <c r="C437" s="188" t="s">
        <v>685</v>
      </c>
      <c r="D437" s="188" t="s">
        <v>147</v>
      </c>
      <c r="E437" s="189" t="s">
        <v>686</v>
      </c>
      <c r="F437" s="190" t="s">
        <v>687</v>
      </c>
      <c r="G437" s="191" t="s">
        <v>174</v>
      </c>
      <c r="H437" s="192">
        <v>2.5</v>
      </c>
      <c r="I437" s="193"/>
      <c r="J437" s="194">
        <f t="shared" si="0"/>
        <v>0</v>
      </c>
      <c r="K437" s="195"/>
      <c r="L437" s="40"/>
      <c r="M437" s="196" t="s">
        <v>1</v>
      </c>
      <c r="N437" s="197" t="s">
        <v>43</v>
      </c>
      <c r="O437" s="72"/>
      <c r="P437" s="198">
        <f t="shared" si="1"/>
        <v>0</v>
      </c>
      <c r="Q437" s="198">
        <v>1.2E-4</v>
      </c>
      <c r="R437" s="198">
        <f t="shared" si="2"/>
        <v>3.0000000000000003E-4</v>
      </c>
      <c r="S437" s="198">
        <v>0</v>
      </c>
      <c r="T437" s="199">
        <f t="shared" si="3"/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00" t="s">
        <v>14</v>
      </c>
      <c r="AT437" s="200" t="s">
        <v>147</v>
      </c>
      <c r="AU437" s="200" t="s">
        <v>88</v>
      </c>
      <c r="AY437" s="18" t="s">
        <v>144</v>
      </c>
      <c r="BE437" s="201">
        <f t="shared" si="4"/>
        <v>0</v>
      </c>
      <c r="BF437" s="201">
        <f t="shared" si="5"/>
        <v>0</v>
      </c>
      <c r="BG437" s="201">
        <f t="shared" si="6"/>
        <v>0</v>
      </c>
      <c r="BH437" s="201">
        <f t="shared" si="7"/>
        <v>0</v>
      </c>
      <c r="BI437" s="201">
        <f t="shared" si="8"/>
        <v>0</v>
      </c>
      <c r="BJ437" s="18" t="s">
        <v>86</v>
      </c>
      <c r="BK437" s="201">
        <f t="shared" si="9"/>
        <v>0</v>
      </c>
      <c r="BL437" s="18" t="s">
        <v>14</v>
      </c>
      <c r="BM437" s="200" t="s">
        <v>688</v>
      </c>
    </row>
    <row r="438" spans="1:65" s="2" customFormat="1" ht="24.2" customHeight="1">
      <c r="A438" s="35"/>
      <c r="B438" s="36"/>
      <c r="C438" s="188" t="s">
        <v>689</v>
      </c>
      <c r="D438" s="188" t="s">
        <v>147</v>
      </c>
      <c r="E438" s="189" t="s">
        <v>690</v>
      </c>
      <c r="F438" s="190" t="s">
        <v>691</v>
      </c>
      <c r="G438" s="191" t="s">
        <v>174</v>
      </c>
      <c r="H438" s="192">
        <v>2.5</v>
      </c>
      <c r="I438" s="193"/>
      <c r="J438" s="194">
        <f t="shared" si="0"/>
        <v>0</v>
      </c>
      <c r="K438" s="195"/>
      <c r="L438" s="40"/>
      <c r="M438" s="196" t="s">
        <v>1</v>
      </c>
      <c r="N438" s="197" t="s">
        <v>43</v>
      </c>
      <c r="O438" s="72"/>
      <c r="P438" s="198">
        <f t="shared" si="1"/>
        <v>0</v>
      </c>
      <c r="Q438" s="198">
        <v>1.2E-4</v>
      </c>
      <c r="R438" s="198">
        <f t="shared" si="2"/>
        <v>3.0000000000000003E-4</v>
      </c>
      <c r="S438" s="198">
        <v>0</v>
      </c>
      <c r="T438" s="199">
        <f t="shared" si="3"/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00" t="s">
        <v>14</v>
      </c>
      <c r="AT438" s="200" t="s">
        <v>147</v>
      </c>
      <c r="AU438" s="200" t="s">
        <v>88</v>
      </c>
      <c r="AY438" s="18" t="s">
        <v>144</v>
      </c>
      <c r="BE438" s="201">
        <f t="shared" si="4"/>
        <v>0</v>
      </c>
      <c r="BF438" s="201">
        <f t="shared" si="5"/>
        <v>0</v>
      </c>
      <c r="BG438" s="201">
        <f t="shared" si="6"/>
        <v>0</v>
      </c>
      <c r="BH438" s="201">
        <f t="shared" si="7"/>
        <v>0</v>
      </c>
      <c r="BI438" s="201">
        <f t="shared" si="8"/>
        <v>0</v>
      </c>
      <c r="BJ438" s="18" t="s">
        <v>86</v>
      </c>
      <c r="BK438" s="201">
        <f t="shared" si="9"/>
        <v>0</v>
      </c>
      <c r="BL438" s="18" t="s">
        <v>14</v>
      </c>
      <c r="BM438" s="200" t="s">
        <v>692</v>
      </c>
    </row>
    <row r="439" spans="1:65" s="2" customFormat="1" ht="24.2" customHeight="1">
      <c r="A439" s="35"/>
      <c r="B439" s="36"/>
      <c r="C439" s="188" t="s">
        <v>693</v>
      </c>
      <c r="D439" s="188" t="s">
        <v>147</v>
      </c>
      <c r="E439" s="189" t="s">
        <v>694</v>
      </c>
      <c r="F439" s="190" t="s">
        <v>695</v>
      </c>
      <c r="G439" s="191" t="s">
        <v>174</v>
      </c>
      <c r="H439" s="192">
        <v>505.27</v>
      </c>
      <c r="I439" s="193"/>
      <c r="J439" s="194">
        <f t="shared" si="0"/>
        <v>0</v>
      </c>
      <c r="K439" s="195"/>
      <c r="L439" s="40"/>
      <c r="M439" s="196" t="s">
        <v>1</v>
      </c>
      <c r="N439" s="197" t="s">
        <v>43</v>
      </c>
      <c r="O439" s="72"/>
      <c r="P439" s="198">
        <f t="shared" si="1"/>
        <v>0</v>
      </c>
      <c r="Q439" s="198">
        <v>1.1E-4</v>
      </c>
      <c r="R439" s="198">
        <f t="shared" si="2"/>
        <v>5.5579700000000003E-2</v>
      </c>
      <c r="S439" s="198">
        <v>0</v>
      </c>
      <c r="T439" s="199">
        <f t="shared" si="3"/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00" t="s">
        <v>14</v>
      </c>
      <c r="AT439" s="200" t="s">
        <v>147</v>
      </c>
      <c r="AU439" s="200" t="s">
        <v>88</v>
      </c>
      <c r="AY439" s="18" t="s">
        <v>144</v>
      </c>
      <c r="BE439" s="201">
        <f t="shared" si="4"/>
        <v>0</v>
      </c>
      <c r="BF439" s="201">
        <f t="shared" si="5"/>
        <v>0</v>
      </c>
      <c r="BG439" s="201">
        <f t="shared" si="6"/>
        <v>0</v>
      </c>
      <c r="BH439" s="201">
        <f t="shared" si="7"/>
        <v>0</v>
      </c>
      <c r="BI439" s="201">
        <f t="shared" si="8"/>
        <v>0</v>
      </c>
      <c r="BJ439" s="18" t="s">
        <v>86</v>
      </c>
      <c r="BK439" s="201">
        <f t="shared" si="9"/>
        <v>0</v>
      </c>
      <c r="BL439" s="18" t="s">
        <v>14</v>
      </c>
      <c r="BM439" s="200" t="s">
        <v>696</v>
      </c>
    </row>
    <row r="440" spans="1:65" s="2" customFormat="1" ht="24.2" customHeight="1">
      <c r="A440" s="35"/>
      <c r="B440" s="36"/>
      <c r="C440" s="188" t="s">
        <v>697</v>
      </c>
      <c r="D440" s="188" t="s">
        <v>147</v>
      </c>
      <c r="E440" s="189" t="s">
        <v>698</v>
      </c>
      <c r="F440" s="190" t="s">
        <v>699</v>
      </c>
      <c r="G440" s="191" t="s">
        <v>174</v>
      </c>
      <c r="H440" s="192">
        <v>23.36</v>
      </c>
      <c r="I440" s="193"/>
      <c r="J440" s="194">
        <f t="shared" si="0"/>
        <v>0</v>
      </c>
      <c r="K440" s="195"/>
      <c r="L440" s="40"/>
      <c r="M440" s="196" t="s">
        <v>1</v>
      </c>
      <c r="N440" s="197" t="s">
        <v>43</v>
      </c>
      <c r="O440" s="72"/>
      <c r="P440" s="198">
        <f t="shared" si="1"/>
        <v>0</v>
      </c>
      <c r="Q440" s="198">
        <v>1.4999999999999999E-4</v>
      </c>
      <c r="R440" s="198">
        <f t="shared" si="2"/>
        <v>3.5039999999999997E-3</v>
      </c>
      <c r="S440" s="198">
        <v>0</v>
      </c>
      <c r="T440" s="199">
        <f t="shared" si="3"/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00" t="s">
        <v>14</v>
      </c>
      <c r="AT440" s="200" t="s">
        <v>147</v>
      </c>
      <c r="AU440" s="200" t="s">
        <v>88</v>
      </c>
      <c r="AY440" s="18" t="s">
        <v>144</v>
      </c>
      <c r="BE440" s="201">
        <f t="shared" si="4"/>
        <v>0</v>
      </c>
      <c r="BF440" s="201">
        <f t="shared" si="5"/>
        <v>0</v>
      </c>
      <c r="BG440" s="201">
        <f t="shared" si="6"/>
        <v>0</v>
      </c>
      <c r="BH440" s="201">
        <f t="shared" si="7"/>
        <v>0</v>
      </c>
      <c r="BI440" s="201">
        <f t="shared" si="8"/>
        <v>0</v>
      </c>
      <c r="BJ440" s="18" t="s">
        <v>86</v>
      </c>
      <c r="BK440" s="201">
        <f t="shared" si="9"/>
        <v>0</v>
      </c>
      <c r="BL440" s="18" t="s">
        <v>14</v>
      </c>
      <c r="BM440" s="200" t="s">
        <v>700</v>
      </c>
    </row>
    <row r="441" spans="1:65" s="2" customFormat="1" ht="24.2" customHeight="1">
      <c r="A441" s="35"/>
      <c r="B441" s="36"/>
      <c r="C441" s="188" t="s">
        <v>701</v>
      </c>
      <c r="D441" s="188" t="s">
        <v>147</v>
      </c>
      <c r="E441" s="189" t="s">
        <v>702</v>
      </c>
      <c r="F441" s="190" t="s">
        <v>703</v>
      </c>
      <c r="G441" s="191" t="s">
        <v>174</v>
      </c>
      <c r="H441" s="192">
        <v>505.27</v>
      </c>
      <c r="I441" s="193"/>
      <c r="J441" s="194">
        <f t="shared" si="0"/>
        <v>0</v>
      </c>
      <c r="K441" s="195"/>
      <c r="L441" s="40"/>
      <c r="M441" s="196" t="s">
        <v>1</v>
      </c>
      <c r="N441" s="197" t="s">
        <v>43</v>
      </c>
      <c r="O441" s="72"/>
      <c r="P441" s="198">
        <f t="shared" si="1"/>
        <v>0</v>
      </c>
      <c r="Q441" s="198">
        <v>7.2000000000000005E-4</v>
      </c>
      <c r="R441" s="198">
        <f t="shared" si="2"/>
        <v>0.36379440000000002</v>
      </c>
      <c r="S441" s="198">
        <v>0</v>
      </c>
      <c r="T441" s="199">
        <f t="shared" si="3"/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00" t="s">
        <v>14</v>
      </c>
      <c r="AT441" s="200" t="s">
        <v>147</v>
      </c>
      <c r="AU441" s="200" t="s">
        <v>88</v>
      </c>
      <c r="AY441" s="18" t="s">
        <v>144</v>
      </c>
      <c r="BE441" s="201">
        <f t="shared" si="4"/>
        <v>0</v>
      </c>
      <c r="BF441" s="201">
        <f t="shared" si="5"/>
        <v>0</v>
      </c>
      <c r="BG441" s="201">
        <f t="shared" si="6"/>
        <v>0</v>
      </c>
      <c r="BH441" s="201">
        <f t="shared" si="7"/>
        <v>0</v>
      </c>
      <c r="BI441" s="201">
        <f t="shared" si="8"/>
        <v>0</v>
      </c>
      <c r="BJ441" s="18" t="s">
        <v>86</v>
      </c>
      <c r="BK441" s="201">
        <f t="shared" si="9"/>
        <v>0</v>
      </c>
      <c r="BL441" s="18" t="s">
        <v>14</v>
      </c>
      <c r="BM441" s="200" t="s">
        <v>704</v>
      </c>
    </row>
    <row r="442" spans="1:65" s="2" customFormat="1" ht="24.2" customHeight="1">
      <c r="A442" s="35"/>
      <c r="B442" s="36"/>
      <c r="C442" s="188" t="s">
        <v>705</v>
      </c>
      <c r="D442" s="188" t="s">
        <v>147</v>
      </c>
      <c r="E442" s="189" t="s">
        <v>706</v>
      </c>
      <c r="F442" s="190" t="s">
        <v>707</v>
      </c>
      <c r="G442" s="191" t="s">
        <v>174</v>
      </c>
      <c r="H442" s="192">
        <v>505.27</v>
      </c>
      <c r="I442" s="193"/>
      <c r="J442" s="194">
        <f t="shared" si="0"/>
        <v>0</v>
      </c>
      <c r="K442" s="195"/>
      <c r="L442" s="40"/>
      <c r="M442" s="196" t="s">
        <v>1</v>
      </c>
      <c r="N442" s="197" t="s">
        <v>43</v>
      </c>
      <c r="O442" s="72"/>
      <c r="P442" s="198">
        <f t="shared" si="1"/>
        <v>0</v>
      </c>
      <c r="Q442" s="198">
        <v>4.0000000000000003E-5</v>
      </c>
      <c r="R442" s="198">
        <f t="shared" si="2"/>
        <v>2.0210800000000001E-2</v>
      </c>
      <c r="S442" s="198">
        <v>0</v>
      </c>
      <c r="T442" s="199">
        <f t="shared" si="3"/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00" t="s">
        <v>14</v>
      </c>
      <c r="AT442" s="200" t="s">
        <v>147</v>
      </c>
      <c r="AU442" s="200" t="s">
        <v>88</v>
      </c>
      <c r="AY442" s="18" t="s">
        <v>144</v>
      </c>
      <c r="BE442" s="201">
        <f t="shared" si="4"/>
        <v>0</v>
      </c>
      <c r="BF442" s="201">
        <f t="shared" si="5"/>
        <v>0</v>
      </c>
      <c r="BG442" s="201">
        <f t="shared" si="6"/>
        <v>0</v>
      </c>
      <c r="BH442" s="201">
        <f t="shared" si="7"/>
        <v>0</v>
      </c>
      <c r="BI442" s="201">
        <f t="shared" si="8"/>
        <v>0</v>
      </c>
      <c r="BJ442" s="18" t="s">
        <v>86</v>
      </c>
      <c r="BK442" s="201">
        <f t="shared" si="9"/>
        <v>0</v>
      </c>
      <c r="BL442" s="18" t="s">
        <v>14</v>
      </c>
      <c r="BM442" s="200" t="s">
        <v>708</v>
      </c>
    </row>
    <row r="443" spans="1:65" s="2" customFormat="1" ht="24.2" customHeight="1">
      <c r="A443" s="35"/>
      <c r="B443" s="36"/>
      <c r="C443" s="188" t="s">
        <v>709</v>
      </c>
      <c r="D443" s="188" t="s">
        <v>147</v>
      </c>
      <c r="E443" s="189" t="s">
        <v>710</v>
      </c>
      <c r="F443" s="190" t="s">
        <v>711</v>
      </c>
      <c r="G443" s="191" t="s">
        <v>174</v>
      </c>
      <c r="H443" s="192">
        <v>150.72</v>
      </c>
      <c r="I443" s="193"/>
      <c r="J443" s="194">
        <f t="shared" si="0"/>
        <v>0</v>
      </c>
      <c r="K443" s="195"/>
      <c r="L443" s="40"/>
      <c r="M443" s="196" t="s">
        <v>1</v>
      </c>
      <c r="N443" s="197" t="s">
        <v>43</v>
      </c>
      <c r="O443" s="72"/>
      <c r="P443" s="198">
        <f t="shared" si="1"/>
        <v>0</v>
      </c>
      <c r="Q443" s="198">
        <v>3.3E-4</v>
      </c>
      <c r="R443" s="198">
        <f t="shared" si="2"/>
        <v>4.97376E-2</v>
      </c>
      <c r="S443" s="198">
        <v>0</v>
      </c>
      <c r="T443" s="199">
        <f t="shared" si="3"/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00" t="s">
        <v>14</v>
      </c>
      <c r="AT443" s="200" t="s">
        <v>147</v>
      </c>
      <c r="AU443" s="200" t="s">
        <v>88</v>
      </c>
      <c r="AY443" s="18" t="s">
        <v>144</v>
      </c>
      <c r="BE443" s="201">
        <f t="shared" si="4"/>
        <v>0</v>
      </c>
      <c r="BF443" s="201">
        <f t="shared" si="5"/>
        <v>0</v>
      </c>
      <c r="BG443" s="201">
        <f t="shared" si="6"/>
        <v>0</v>
      </c>
      <c r="BH443" s="201">
        <f t="shared" si="7"/>
        <v>0</v>
      </c>
      <c r="BI443" s="201">
        <f t="shared" si="8"/>
        <v>0</v>
      </c>
      <c r="BJ443" s="18" t="s">
        <v>86</v>
      </c>
      <c r="BK443" s="201">
        <f t="shared" si="9"/>
        <v>0</v>
      </c>
      <c r="BL443" s="18" t="s">
        <v>14</v>
      </c>
      <c r="BM443" s="200" t="s">
        <v>712</v>
      </c>
    </row>
    <row r="444" spans="1:65" s="13" customFormat="1" ht="11.25">
      <c r="B444" s="202"/>
      <c r="C444" s="203"/>
      <c r="D444" s="204" t="s">
        <v>153</v>
      </c>
      <c r="E444" s="205" t="s">
        <v>1</v>
      </c>
      <c r="F444" s="206" t="s">
        <v>713</v>
      </c>
      <c r="G444" s="203"/>
      <c r="H444" s="207">
        <v>174.08</v>
      </c>
      <c r="I444" s="208"/>
      <c r="J444" s="203"/>
      <c r="K444" s="203"/>
      <c r="L444" s="209"/>
      <c r="M444" s="210"/>
      <c r="N444" s="211"/>
      <c r="O444" s="211"/>
      <c r="P444" s="211"/>
      <c r="Q444" s="211"/>
      <c r="R444" s="211"/>
      <c r="S444" s="211"/>
      <c r="T444" s="212"/>
      <c r="AT444" s="213" t="s">
        <v>153</v>
      </c>
      <c r="AU444" s="213" t="s">
        <v>88</v>
      </c>
      <c r="AV444" s="13" t="s">
        <v>88</v>
      </c>
      <c r="AW444" s="13" t="s">
        <v>34</v>
      </c>
      <c r="AX444" s="13" t="s">
        <v>78</v>
      </c>
      <c r="AY444" s="213" t="s">
        <v>144</v>
      </c>
    </row>
    <row r="445" spans="1:65" s="13" customFormat="1" ht="11.25">
      <c r="B445" s="202"/>
      <c r="C445" s="203"/>
      <c r="D445" s="204" t="s">
        <v>153</v>
      </c>
      <c r="E445" s="205" t="s">
        <v>1</v>
      </c>
      <c r="F445" s="206" t="s">
        <v>714</v>
      </c>
      <c r="G445" s="203"/>
      <c r="H445" s="207">
        <v>-23.36</v>
      </c>
      <c r="I445" s="208"/>
      <c r="J445" s="203"/>
      <c r="K445" s="203"/>
      <c r="L445" s="209"/>
      <c r="M445" s="210"/>
      <c r="N445" s="211"/>
      <c r="O445" s="211"/>
      <c r="P445" s="211"/>
      <c r="Q445" s="211"/>
      <c r="R445" s="211"/>
      <c r="S445" s="211"/>
      <c r="T445" s="212"/>
      <c r="AT445" s="213" t="s">
        <v>153</v>
      </c>
      <c r="AU445" s="213" t="s">
        <v>88</v>
      </c>
      <c r="AV445" s="13" t="s">
        <v>88</v>
      </c>
      <c r="AW445" s="13" t="s">
        <v>34</v>
      </c>
      <c r="AX445" s="13" t="s">
        <v>78</v>
      </c>
      <c r="AY445" s="213" t="s">
        <v>144</v>
      </c>
    </row>
    <row r="446" spans="1:65" s="15" customFormat="1" ht="11.25">
      <c r="B446" s="228"/>
      <c r="C446" s="229"/>
      <c r="D446" s="204" t="s">
        <v>153</v>
      </c>
      <c r="E446" s="230" t="s">
        <v>1</v>
      </c>
      <c r="F446" s="231" t="s">
        <v>164</v>
      </c>
      <c r="G446" s="229"/>
      <c r="H446" s="232">
        <v>150.72000000000003</v>
      </c>
      <c r="I446" s="233"/>
      <c r="J446" s="229"/>
      <c r="K446" s="229"/>
      <c r="L446" s="234"/>
      <c r="M446" s="235"/>
      <c r="N446" s="236"/>
      <c r="O446" s="236"/>
      <c r="P446" s="236"/>
      <c r="Q446" s="236"/>
      <c r="R446" s="236"/>
      <c r="S446" s="236"/>
      <c r="T446" s="237"/>
      <c r="AT446" s="238" t="s">
        <v>153</v>
      </c>
      <c r="AU446" s="238" t="s">
        <v>88</v>
      </c>
      <c r="AV446" s="15" t="s">
        <v>151</v>
      </c>
      <c r="AW446" s="15" t="s">
        <v>34</v>
      </c>
      <c r="AX446" s="15" t="s">
        <v>86</v>
      </c>
      <c r="AY446" s="238" t="s">
        <v>144</v>
      </c>
    </row>
    <row r="447" spans="1:65" s="2" customFormat="1" ht="24.2" customHeight="1">
      <c r="A447" s="35"/>
      <c r="B447" s="36"/>
      <c r="C447" s="188" t="s">
        <v>715</v>
      </c>
      <c r="D447" s="188" t="s">
        <v>147</v>
      </c>
      <c r="E447" s="189" t="s">
        <v>716</v>
      </c>
      <c r="F447" s="190" t="s">
        <v>717</v>
      </c>
      <c r="G447" s="191" t="s">
        <v>174</v>
      </c>
      <c r="H447" s="192">
        <v>23.36</v>
      </c>
      <c r="I447" s="193"/>
      <c r="J447" s="194">
        <f>ROUND(I447*H447,2)</f>
        <v>0</v>
      </c>
      <c r="K447" s="195"/>
      <c r="L447" s="40"/>
      <c r="M447" s="196" t="s">
        <v>1</v>
      </c>
      <c r="N447" s="197" t="s">
        <v>43</v>
      </c>
      <c r="O447" s="72"/>
      <c r="P447" s="198">
        <f>O447*H447</f>
        <v>0</v>
      </c>
      <c r="Q447" s="198">
        <v>5.0000000000000001E-4</v>
      </c>
      <c r="R447" s="198">
        <f>Q447*H447</f>
        <v>1.1679999999999999E-2</v>
      </c>
      <c r="S447" s="198">
        <v>0</v>
      </c>
      <c r="T447" s="199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00" t="s">
        <v>14</v>
      </c>
      <c r="AT447" s="200" t="s">
        <v>147</v>
      </c>
      <c r="AU447" s="200" t="s">
        <v>88</v>
      </c>
      <c r="AY447" s="18" t="s">
        <v>144</v>
      </c>
      <c r="BE447" s="201">
        <f>IF(N447="základní",J447,0)</f>
        <v>0</v>
      </c>
      <c r="BF447" s="201">
        <f>IF(N447="snížená",J447,0)</f>
        <v>0</v>
      </c>
      <c r="BG447" s="201">
        <f>IF(N447="zákl. přenesená",J447,0)</f>
        <v>0</v>
      </c>
      <c r="BH447" s="201">
        <f>IF(N447="sníž. přenesená",J447,0)</f>
        <v>0</v>
      </c>
      <c r="BI447" s="201">
        <f>IF(N447="nulová",J447,0)</f>
        <v>0</v>
      </c>
      <c r="BJ447" s="18" t="s">
        <v>86</v>
      </c>
      <c r="BK447" s="201">
        <f>ROUND(I447*H447,2)</f>
        <v>0</v>
      </c>
      <c r="BL447" s="18" t="s">
        <v>14</v>
      </c>
      <c r="BM447" s="200" t="s">
        <v>718</v>
      </c>
    </row>
    <row r="448" spans="1:65" s="2" customFormat="1" ht="24.2" customHeight="1">
      <c r="A448" s="35"/>
      <c r="B448" s="36"/>
      <c r="C448" s="188" t="s">
        <v>719</v>
      </c>
      <c r="D448" s="188" t="s">
        <v>147</v>
      </c>
      <c r="E448" s="189" t="s">
        <v>720</v>
      </c>
      <c r="F448" s="190" t="s">
        <v>721</v>
      </c>
      <c r="G448" s="191" t="s">
        <v>174</v>
      </c>
      <c r="H448" s="192">
        <v>505.27</v>
      </c>
      <c r="I448" s="193"/>
      <c r="J448" s="194">
        <f>ROUND(I448*H448,2)</f>
        <v>0</v>
      </c>
      <c r="K448" s="195"/>
      <c r="L448" s="40"/>
      <c r="M448" s="196" t="s">
        <v>1</v>
      </c>
      <c r="N448" s="197" t="s">
        <v>43</v>
      </c>
      <c r="O448" s="72"/>
      <c r="P448" s="198">
        <f>O448*H448</f>
        <v>0</v>
      </c>
      <c r="Q448" s="198">
        <v>0</v>
      </c>
      <c r="R448" s="198">
        <f>Q448*H448</f>
        <v>0</v>
      </c>
      <c r="S448" s="198">
        <v>0</v>
      </c>
      <c r="T448" s="199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00" t="s">
        <v>14</v>
      </c>
      <c r="AT448" s="200" t="s">
        <v>147</v>
      </c>
      <c r="AU448" s="200" t="s">
        <v>88</v>
      </c>
      <c r="AY448" s="18" t="s">
        <v>144</v>
      </c>
      <c r="BE448" s="201">
        <f>IF(N448="základní",J448,0)</f>
        <v>0</v>
      </c>
      <c r="BF448" s="201">
        <f>IF(N448="snížená",J448,0)</f>
        <v>0</v>
      </c>
      <c r="BG448" s="201">
        <f>IF(N448="zákl. přenesená",J448,0)</f>
        <v>0</v>
      </c>
      <c r="BH448" s="201">
        <f>IF(N448="sníž. přenesená",J448,0)</f>
        <v>0</v>
      </c>
      <c r="BI448" s="201">
        <f>IF(N448="nulová",J448,0)</f>
        <v>0</v>
      </c>
      <c r="BJ448" s="18" t="s">
        <v>86</v>
      </c>
      <c r="BK448" s="201">
        <f>ROUND(I448*H448,2)</f>
        <v>0</v>
      </c>
      <c r="BL448" s="18" t="s">
        <v>14</v>
      </c>
      <c r="BM448" s="200" t="s">
        <v>722</v>
      </c>
    </row>
    <row r="449" spans="1:65" s="2" customFormat="1" ht="24.2" customHeight="1">
      <c r="A449" s="35"/>
      <c r="B449" s="36"/>
      <c r="C449" s="188" t="s">
        <v>723</v>
      </c>
      <c r="D449" s="188" t="s">
        <v>147</v>
      </c>
      <c r="E449" s="189" t="s">
        <v>724</v>
      </c>
      <c r="F449" s="190" t="s">
        <v>725</v>
      </c>
      <c r="G449" s="191" t="s">
        <v>174</v>
      </c>
      <c r="H449" s="192">
        <v>505.27</v>
      </c>
      <c r="I449" s="193"/>
      <c r="J449" s="194">
        <f>ROUND(I449*H449,2)</f>
        <v>0</v>
      </c>
      <c r="K449" s="195"/>
      <c r="L449" s="40"/>
      <c r="M449" s="196" t="s">
        <v>1</v>
      </c>
      <c r="N449" s="197" t="s">
        <v>43</v>
      </c>
      <c r="O449" s="72"/>
      <c r="P449" s="198">
        <f>O449*H449</f>
        <v>0</v>
      </c>
      <c r="Q449" s="198">
        <v>2.0000000000000002E-5</v>
      </c>
      <c r="R449" s="198">
        <f>Q449*H449</f>
        <v>1.01054E-2</v>
      </c>
      <c r="S449" s="198">
        <v>0</v>
      </c>
      <c r="T449" s="199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00" t="s">
        <v>14</v>
      </c>
      <c r="AT449" s="200" t="s">
        <v>147</v>
      </c>
      <c r="AU449" s="200" t="s">
        <v>88</v>
      </c>
      <c r="AY449" s="18" t="s">
        <v>144</v>
      </c>
      <c r="BE449" s="201">
        <f>IF(N449="základní",J449,0)</f>
        <v>0</v>
      </c>
      <c r="BF449" s="201">
        <f>IF(N449="snížená",J449,0)</f>
        <v>0</v>
      </c>
      <c r="BG449" s="201">
        <f>IF(N449="zákl. přenesená",J449,0)</f>
        <v>0</v>
      </c>
      <c r="BH449" s="201">
        <f>IF(N449="sníž. přenesená",J449,0)</f>
        <v>0</v>
      </c>
      <c r="BI449" s="201">
        <f>IF(N449="nulová",J449,0)</f>
        <v>0</v>
      </c>
      <c r="BJ449" s="18" t="s">
        <v>86</v>
      </c>
      <c r="BK449" s="201">
        <f>ROUND(I449*H449,2)</f>
        <v>0</v>
      </c>
      <c r="BL449" s="18" t="s">
        <v>14</v>
      </c>
      <c r="BM449" s="200" t="s">
        <v>726</v>
      </c>
    </row>
    <row r="450" spans="1:65" s="12" customFormat="1" ht="22.9" customHeight="1">
      <c r="B450" s="172"/>
      <c r="C450" s="173"/>
      <c r="D450" s="174" t="s">
        <v>77</v>
      </c>
      <c r="E450" s="186" t="s">
        <v>727</v>
      </c>
      <c r="F450" s="186" t="s">
        <v>728</v>
      </c>
      <c r="G450" s="173"/>
      <c r="H450" s="173"/>
      <c r="I450" s="176"/>
      <c r="J450" s="187">
        <f>BK450</f>
        <v>0</v>
      </c>
      <c r="K450" s="173"/>
      <c r="L450" s="178"/>
      <c r="M450" s="179"/>
      <c r="N450" s="180"/>
      <c r="O450" s="180"/>
      <c r="P450" s="181">
        <f>SUM(P451:P461)</f>
        <v>0</v>
      </c>
      <c r="Q450" s="180"/>
      <c r="R450" s="181">
        <f>SUM(R451:R461)</f>
        <v>6.0033999999999997E-2</v>
      </c>
      <c r="S450" s="180"/>
      <c r="T450" s="182">
        <f>SUM(T451:T461)</f>
        <v>0</v>
      </c>
      <c r="AR450" s="183" t="s">
        <v>88</v>
      </c>
      <c r="AT450" s="184" t="s">
        <v>77</v>
      </c>
      <c r="AU450" s="184" t="s">
        <v>86</v>
      </c>
      <c r="AY450" s="183" t="s">
        <v>144</v>
      </c>
      <c r="BK450" s="185">
        <f>SUM(BK451:BK461)</f>
        <v>0</v>
      </c>
    </row>
    <row r="451" spans="1:65" s="2" customFormat="1" ht="24.2" customHeight="1">
      <c r="A451" s="35"/>
      <c r="B451" s="36"/>
      <c r="C451" s="188" t="s">
        <v>729</v>
      </c>
      <c r="D451" s="188" t="s">
        <v>147</v>
      </c>
      <c r="E451" s="189" t="s">
        <v>730</v>
      </c>
      <c r="F451" s="190" t="s">
        <v>731</v>
      </c>
      <c r="G451" s="191" t="s">
        <v>174</v>
      </c>
      <c r="H451" s="192">
        <v>46.18</v>
      </c>
      <c r="I451" s="193"/>
      <c r="J451" s="194">
        <f>ROUND(I451*H451,2)</f>
        <v>0</v>
      </c>
      <c r="K451" s="195"/>
      <c r="L451" s="40"/>
      <c r="M451" s="196" t="s">
        <v>1</v>
      </c>
      <c r="N451" s="197" t="s">
        <v>43</v>
      </c>
      <c r="O451" s="72"/>
      <c r="P451" s="198">
        <f>O451*H451</f>
        <v>0</v>
      </c>
      <c r="Q451" s="198">
        <v>0</v>
      </c>
      <c r="R451" s="198">
        <f>Q451*H451</f>
        <v>0</v>
      </c>
      <c r="S451" s="198">
        <v>0</v>
      </c>
      <c r="T451" s="199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00" t="s">
        <v>14</v>
      </c>
      <c r="AT451" s="200" t="s">
        <v>147</v>
      </c>
      <c r="AU451" s="200" t="s">
        <v>88</v>
      </c>
      <c r="AY451" s="18" t="s">
        <v>144</v>
      </c>
      <c r="BE451" s="201">
        <f>IF(N451="základní",J451,0)</f>
        <v>0</v>
      </c>
      <c r="BF451" s="201">
        <f>IF(N451="snížená",J451,0)</f>
        <v>0</v>
      </c>
      <c r="BG451" s="201">
        <f>IF(N451="zákl. přenesená",J451,0)</f>
        <v>0</v>
      </c>
      <c r="BH451" s="201">
        <f>IF(N451="sníž. přenesená",J451,0)</f>
        <v>0</v>
      </c>
      <c r="BI451" s="201">
        <f>IF(N451="nulová",J451,0)</f>
        <v>0</v>
      </c>
      <c r="BJ451" s="18" t="s">
        <v>86</v>
      </c>
      <c r="BK451" s="201">
        <f>ROUND(I451*H451,2)</f>
        <v>0</v>
      </c>
      <c r="BL451" s="18" t="s">
        <v>14</v>
      </c>
      <c r="BM451" s="200" t="s">
        <v>732</v>
      </c>
    </row>
    <row r="452" spans="1:65" s="14" customFormat="1" ht="11.25">
      <c r="B452" s="218"/>
      <c r="C452" s="219"/>
      <c r="D452" s="204" t="s">
        <v>153</v>
      </c>
      <c r="E452" s="220" t="s">
        <v>1</v>
      </c>
      <c r="F452" s="221" t="s">
        <v>177</v>
      </c>
      <c r="G452" s="219"/>
      <c r="H452" s="220" t="s">
        <v>1</v>
      </c>
      <c r="I452" s="222"/>
      <c r="J452" s="219"/>
      <c r="K452" s="219"/>
      <c r="L452" s="223"/>
      <c r="M452" s="224"/>
      <c r="N452" s="225"/>
      <c r="O452" s="225"/>
      <c r="P452" s="225"/>
      <c r="Q452" s="225"/>
      <c r="R452" s="225"/>
      <c r="S452" s="225"/>
      <c r="T452" s="226"/>
      <c r="AT452" s="227" t="s">
        <v>153</v>
      </c>
      <c r="AU452" s="227" t="s">
        <v>88</v>
      </c>
      <c r="AV452" s="14" t="s">
        <v>86</v>
      </c>
      <c r="AW452" s="14" t="s">
        <v>34</v>
      </c>
      <c r="AX452" s="14" t="s">
        <v>78</v>
      </c>
      <c r="AY452" s="227" t="s">
        <v>144</v>
      </c>
    </row>
    <row r="453" spans="1:65" s="13" customFormat="1" ht="11.25">
      <c r="B453" s="202"/>
      <c r="C453" s="203"/>
      <c r="D453" s="204" t="s">
        <v>153</v>
      </c>
      <c r="E453" s="205" t="s">
        <v>1</v>
      </c>
      <c r="F453" s="206" t="s">
        <v>544</v>
      </c>
      <c r="G453" s="203"/>
      <c r="H453" s="207">
        <v>13.2</v>
      </c>
      <c r="I453" s="208"/>
      <c r="J453" s="203"/>
      <c r="K453" s="203"/>
      <c r="L453" s="209"/>
      <c r="M453" s="210"/>
      <c r="N453" s="211"/>
      <c r="O453" s="211"/>
      <c r="P453" s="211"/>
      <c r="Q453" s="211"/>
      <c r="R453" s="211"/>
      <c r="S453" s="211"/>
      <c r="T453" s="212"/>
      <c r="AT453" s="213" t="s">
        <v>153</v>
      </c>
      <c r="AU453" s="213" t="s">
        <v>88</v>
      </c>
      <c r="AV453" s="13" t="s">
        <v>88</v>
      </c>
      <c r="AW453" s="13" t="s">
        <v>34</v>
      </c>
      <c r="AX453" s="13" t="s">
        <v>78</v>
      </c>
      <c r="AY453" s="213" t="s">
        <v>144</v>
      </c>
    </row>
    <row r="454" spans="1:65" s="13" customFormat="1" ht="11.25">
      <c r="B454" s="202"/>
      <c r="C454" s="203"/>
      <c r="D454" s="204" t="s">
        <v>153</v>
      </c>
      <c r="E454" s="205" t="s">
        <v>1</v>
      </c>
      <c r="F454" s="206" t="s">
        <v>381</v>
      </c>
      <c r="G454" s="203"/>
      <c r="H454" s="207">
        <v>7.59</v>
      </c>
      <c r="I454" s="208"/>
      <c r="J454" s="203"/>
      <c r="K454" s="203"/>
      <c r="L454" s="209"/>
      <c r="M454" s="210"/>
      <c r="N454" s="211"/>
      <c r="O454" s="211"/>
      <c r="P454" s="211"/>
      <c r="Q454" s="211"/>
      <c r="R454" s="211"/>
      <c r="S454" s="211"/>
      <c r="T454" s="212"/>
      <c r="AT454" s="213" t="s">
        <v>153</v>
      </c>
      <c r="AU454" s="213" t="s">
        <v>88</v>
      </c>
      <c r="AV454" s="13" t="s">
        <v>88</v>
      </c>
      <c r="AW454" s="13" t="s">
        <v>34</v>
      </c>
      <c r="AX454" s="13" t="s">
        <v>78</v>
      </c>
      <c r="AY454" s="213" t="s">
        <v>144</v>
      </c>
    </row>
    <row r="455" spans="1:65" s="14" customFormat="1" ht="11.25">
      <c r="B455" s="218"/>
      <c r="C455" s="219"/>
      <c r="D455" s="204" t="s">
        <v>153</v>
      </c>
      <c r="E455" s="220" t="s">
        <v>1</v>
      </c>
      <c r="F455" s="221" t="s">
        <v>161</v>
      </c>
      <c r="G455" s="219"/>
      <c r="H455" s="220" t="s">
        <v>1</v>
      </c>
      <c r="I455" s="222"/>
      <c r="J455" s="219"/>
      <c r="K455" s="219"/>
      <c r="L455" s="223"/>
      <c r="M455" s="224"/>
      <c r="N455" s="225"/>
      <c r="O455" s="225"/>
      <c r="P455" s="225"/>
      <c r="Q455" s="225"/>
      <c r="R455" s="225"/>
      <c r="S455" s="225"/>
      <c r="T455" s="226"/>
      <c r="AT455" s="227" t="s">
        <v>153</v>
      </c>
      <c r="AU455" s="227" t="s">
        <v>88</v>
      </c>
      <c r="AV455" s="14" t="s">
        <v>86</v>
      </c>
      <c r="AW455" s="14" t="s">
        <v>34</v>
      </c>
      <c r="AX455" s="14" t="s">
        <v>78</v>
      </c>
      <c r="AY455" s="227" t="s">
        <v>144</v>
      </c>
    </row>
    <row r="456" spans="1:65" s="13" customFormat="1" ht="11.25">
      <c r="B456" s="202"/>
      <c r="C456" s="203"/>
      <c r="D456" s="204" t="s">
        <v>153</v>
      </c>
      <c r="E456" s="205" t="s">
        <v>1</v>
      </c>
      <c r="F456" s="206" t="s">
        <v>380</v>
      </c>
      <c r="G456" s="203"/>
      <c r="H456" s="207">
        <v>15.84</v>
      </c>
      <c r="I456" s="208"/>
      <c r="J456" s="203"/>
      <c r="K456" s="203"/>
      <c r="L456" s="209"/>
      <c r="M456" s="210"/>
      <c r="N456" s="211"/>
      <c r="O456" s="211"/>
      <c r="P456" s="211"/>
      <c r="Q456" s="211"/>
      <c r="R456" s="211"/>
      <c r="S456" s="211"/>
      <c r="T456" s="212"/>
      <c r="AT456" s="213" t="s">
        <v>153</v>
      </c>
      <c r="AU456" s="213" t="s">
        <v>88</v>
      </c>
      <c r="AV456" s="13" t="s">
        <v>88</v>
      </c>
      <c r="AW456" s="13" t="s">
        <v>34</v>
      </c>
      <c r="AX456" s="13" t="s">
        <v>78</v>
      </c>
      <c r="AY456" s="213" t="s">
        <v>144</v>
      </c>
    </row>
    <row r="457" spans="1:65" s="13" customFormat="1" ht="11.25">
      <c r="B457" s="202"/>
      <c r="C457" s="203"/>
      <c r="D457" s="204" t="s">
        <v>153</v>
      </c>
      <c r="E457" s="205" t="s">
        <v>1</v>
      </c>
      <c r="F457" s="206" t="s">
        <v>381</v>
      </c>
      <c r="G457" s="203"/>
      <c r="H457" s="207">
        <v>7.59</v>
      </c>
      <c r="I457" s="208"/>
      <c r="J457" s="203"/>
      <c r="K457" s="203"/>
      <c r="L457" s="209"/>
      <c r="M457" s="210"/>
      <c r="N457" s="211"/>
      <c r="O457" s="211"/>
      <c r="P457" s="211"/>
      <c r="Q457" s="211"/>
      <c r="R457" s="211"/>
      <c r="S457" s="211"/>
      <c r="T457" s="212"/>
      <c r="AT457" s="213" t="s">
        <v>153</v>
      </c>
      <c r="AU457" s="213" t="s">
        <v>88</v>
      </c>
      <c r="AV457" s="13" t="s">
        <v>88</v>
      </c>
      <c r="AW457" s="13" t="s">
        <v>34</v>
      </c>
      <c r="AX457" s="13" t="s">
        <v>78</v>
      </c>
      <c r="AY457" s="213" t="s">
        <v>144</v>
      </c>
    </row>
    <row r="458" spans="1:65" s="13" customFormat="1" ht="11.25">
      <c r="B458" s="202"/>
      <c r="C458" s="203"/>
      <c r="D458" s="204" t="s">
        <v>153</v>
      </c>
      <c r="E458" s="205" t="s">
        <v>1</v>
      </c>
      <c r="F458" s="206" t="s">
        <v>547</v>
      </c>
      <c r="G458" s="203"/>
      <c r="H458" s="207">
        <v>1.96</v>
      </c>
      <c r="I458" s="208"/>
      <c r="J458" s="203"/>
      <c r="K458" s="203"/>
      <c r="L458" s="209"/>
      <c r="M458" s="210"/>
      <c r="N458" s="211"/>
      <c r="O458" s="211"/>
      <c r="P458" s="211"/>
      <c r="Q458" s="211"/>
      <c r="R458" s="211"/>
      <c r="S458" s="211"/>
      <c r="T458" s="212"/>
      <c r="AT458" s="213" t="s">
        <v>153</v>
      </c>
      <c r="AU458" s="213" t="s">
        <v>88</v>
      </c>
      <c r="AV458" s="13" t="s">
        <v>88</v>
      </c>
      <c r="AW458" s="13" t="s">
        <v>34</v>
      </c>
      <c r="AX458" s="13" t="s">
        <v>78</v>
      </c>
      <c r="AY458" s="213" t="s">
        <v>144</v>
      </c>
    </row>
    <row r="459" spans="1:65" s="15" customFormat="1" ht="11.25">
      <c r="B459" s="228"/>
      <c r="C459" s="229"/>
      <c r="D459" s="204" t="s">
        <v>153</v>
      </c>
      <c r="E459" s="230" t="s">
        <v>1</v>
      </c>
      <c r="F459" s="231" t="s">
        <v>164</v>
      </c>
      <c r="G459" s="229"/>
      <c r="H459" s="232">
        <v>46.18</v>
      </c>
      <c r="I459" s="233"/>
      <c r="J459" s="229"/>
      <c r="K459" s="229"/>
      <c r="L459" s="234"/>
      <c r="M459" s="235"/>
      <c r="N459" s="236"/>
      <c r="O459" s="236"/>
      <c r="P459" s="236"/>
      <c r="Q459" s="236"/>
      <c r="R459" s="236"/>
      <c r="S459" s="236"/>
      <c r="T459" s="237"/>
      <c r="AT459" s="238" t="s">
        <v>153</v>
      </c>
      <c r="AU459" s="238" t="s">
        <v>88</v>
      </c>
      <c r="AV459" s="15" t="s">
        <v>151</v>
      </c>
      <c r="AW459" s="15" t="s">
        <v>34</v>
      </c>
      <c r="AX459" s="15" t="s">
        <v>86</v>
      </c>
      <c r="AY459" s="238" t="s">
        <v>144</v>
      </c>
    </row>
    <row r="460" spans="1:65" s="2" customFormat="1" ht="14.45" customHeight="1">
      <c r="A460" s="35"/>
      <c r="B460" s="36"/>
      <c r="C460" s="250" t="s">
        <v>733</v>
      </c>
      <c r="D460" s="250" t="s">
        <v>273</v>
      </c>
      <c r="E460" s="251" t="s">
        <v>734</v>
      </c>
      <c r="F460" s="252" t="s">
        <v>735</v>
      </c>
      <c r="G460" s="253" t="s">
        <v>174</v>
      </c>
      <c r="H460" s="254">
        <v>46.18</v>
      </c>
      <c r="I460" s="255"/>
      <c r="J460" s="256">
        <f>ROUND(I460*H460,2)</f>
        <v>0</v>
      </c>
      <c r="K460" s="257"/>
      <c r="L460" s="258"/>
      <c r="M460" s="259" t="s">
        <v>1</v>
      </c>
      <c r="N460" s="260" t="s">
        <v>43</v>
      </c>
      <c r="O460" s="72"/>
      <c r="P460" s="198">
        <f>O460*H460</f>
        <v>0</v>
      </c>
      <c r="Q460" s="198">
        <v>1.2999999999999999E-3</v>
      </c>
      <c r="R460" s="198">
        <f>Q460*H460</f>
        <v>6.0033999999999997E-2</v>
      </c>
      <c r="S460" s="198">
        <v>0</v>
      </c>
      <c r="T460" s="199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00" t="s">
        <v>323</v>
      </c>
      <c r="AT460" s="200" t="s">
        <v>273</v>
      </c>
      <c r="AU460" s="200" t="s">
        <v>88</v>
      </c>
      <c r="AY460" s="18" t="s">
        <v>144</v>
      </c>
      <c r="BE460" s="201">
        <f>IF(N460="základní",J460,0)</f>
        <v>0</v>
      </c>
      <c r="BF460" s="201">
        <f>IF(N460="snížená",J460,0)</f>
        <v>0</v>
      </c>
      <c r="BG460" s="201">
        <f>IF(N460="zákl. přenesená",J460,0)</f>
        <v>0</v>
      </c>
      <c r="BH460" s="201">
        <f>IF(N460="sníž. přenesená",J460,0)</f>
        <v>0</v>
      </c>
      <c r="BI460" s="201">
        <f>IF(N460="nulová",J460,0)</f>
        <v>0</v>
      </c>
      <c r="BJ460" s="18" t="s">
        <v>86</v>
      </c>
      <c r="BK460" s="201">
        <f>ROUND(I460*H460,2)</f>
        <v>0</v>
      </c>
      <c r="BL460" s="18" t="s">
        <v>14</v>
      </c>
      <c r="BM460" s="200" t="s">
        <v>736</v>
      </c>
    </row>
    <row r="461" spans="1:65" s="2" customFormat="1" ht="24.2" customHeight="1">
      <c r="A461" s="35"/>
      <c r="B461" s="36"/>
      <c r="C461" s="188" t="s">
        <v>737</v>
      </c>
      <c r="D461" s="188" t="s">
        <v>147</v>
      </c>
      <c r="E461" s="189" t="s">
        <v>738</v>
      </c>
      <c r="F461" s="190" t="s">
        <v>739</v>
      </c>
      <c r="G461" s="191" t="s">
        <v>520</v>
      </c>
      <c r="H461" s="261"/>
      <c r="I461" s="193"/>
      <c r="J461" s="194">
        <f>ROUND(I461*H461,2)</f>
        <v>0</v>
      </c>
      <c r="K461" s="195"/>
      <c r="L461" s="40"/>
      <c r="M461" s="196" t="s">
        <v>1</v>
      </c>
      <c r="N461" s="197" t="s">
        <v>43</v>
      </c>
      <c r="O461" s="72"/>
      <c r="P461" s="198">
        <f>O461*H461</f>
        <v>0</v>
      </c>
      <c r="Q461" s="198">
        <v>0</v>
      </c>
      <c r="R461" s="198">
        <f>Q461*H461</f>
        <v>0</v>
      </c>
      <c r="S461" s="198">
        <v>0</v>
      </c>
      <c r="T461" s="199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00" t="s">
        <v>14</v>
      </c>
      <c r="AT461" s="200" t="s">
        <v>147</v>
      </c>
      <c r="AU461" s="200" t="s">
        <v>88</v>
      </c>
      <c r="AY461" s="18" t="s">
        <v>144</v>
      </c>
      <c r="BE461" s="201">
        <f>IF(N461="základní",J461,0)</f>
        <v>0</v>
      </c>
      <c r="BF461" s="201">
        <f>IF(N461="snížená",J461,0)</f>
        <v>0</v>
      </c>
      <c r="BG461" s="201">
        <f>IF(N461="zákl. přenesená",J461,0)</f>
        <v>0</v>
      </c>
      <c r="BH461" s="201">
        <f>IF(N461="sníž. přenesená",J461,0)</f>
        <v>0</v>
      </c>
      <c r="BI461" s="201">
        <f>IF(N461="nulová",J461,0)</f>
        <v>0</v>
      </c>
      <c r="BJ461" s="18" t="s">
        <v>86</v>
      </c>
      <c r="BK461" s="201">
        <f>ROUND(I461*H461,2)</f>
        <v>0</v>
      </c>
      <c r="BL461" s="18" t="s">
        <v>14</v>
      </c>
      <c r="BM461" s="200" t="s">
        <v>740</v>
      </c>
    </row>
    <row r="462" spans="1:65" s="12" customFormat="1" ht="25.9" customHeight="1">
      <c r="B462" s="172"/>
      <c r="C462" s="173"/>
      <c r="D462" s="174" t="s">
        <v>77</v>
      </c>
      <c r="E462" s="175" t="s">
        <v>741</v>
      </c>
      <c r="F462" s="175" t="s">
        <v>742</v>
      </c>
      <c r="G462" s="173"/>
      <c r="H462" s="173"/>
      <c r="I462" s="176"/>
      <c r="J462" s="177">
        <f>BK462</f>
        <v>0</v>
      </c>
      <c r="K462" s="173"/>
      <c r="L462" s="178"/>
      <c r="M462" s="179"/>
      <c r="N462" s="180"/>
      <c r="O462" s="180"/>
      <c r="P462" s="181">
        <f>SUM(P463:P474)</f>
        <v>0</v>
      </c>
      <c r="Q462" s="180"/>
      <c r="R462" s="181">
        <f>SUM(R463:R474)</f>
        <v>0</v>
      </c>
      <c r="S462" s="180"/>
      <c r="T462" s="182">
        <f>SUM(T463:T474)</f>
        <v>0</v>
      </c>
      <c r="AR462" s="183" t="s">
        <v>145</v>
      </c>
      <c r="AT462" s="184" t="s">
        <v>77</v>
      </c>
      <c r="AU462" s="184" t="s">
        <v>78</v>
      </c>
      <c r="AY462" s="183" t="s">
        <v>144</v>
      </c>
      <c r="BK462" s="185">
        <f>SUM(BK463:BK474)</f>
        <v>0</v>
      </c>
    </row>
    <row r="463" spans="1:65" s="2" customFormat="1" ht="14.45" customHeight="1">
      <c r="A463" s="35"/>
      <c r="B463" s="36"/>
      <c r="C463" s="188" t="s">
        <v>743</v>
      </c>
      <c r="D463" s="188" t="s">
        <v>147</v>
      </c>
      <c r="E463" s="189" t="s">
        <v>744</v>
      </c>
      <c r="F463" s="190" t="s">
        <v>745</v>
      </c>
      <c r="G463" s="191" t="s">
        <v>157</v>
      </c>
      <c r="H463" s="192">
        <v>1</v>
      </c>
      <c r="I463" s="193"/>
      <c r="J463" s="194">
        <f>ROUND(I463*H463,2)</f>
        <v>0</v>
      </c>
      <c r="K463" s="195"/>
      <c r="L463" s="40"/>
      <c r="M463" s="196" t="s">
        <v>1</v>
      </c>
      <c r="N463" s="197" t="s">
        <v>43</v>
      </c>
      <c r="O463" s="72"/>
      <c r="P463" s="198">
        <f>O463*H463</f>
        <v>0</v>
      </c>
      <c r="Q463" s="198">
        <v>0</v>
      </c>
      <c r="R463" s="198">
        <f>Q463*H463</f>
        <v>0</v>
      </c>
      <c r="S463" s="198">
        <v>0</v>
      </c>
      <c r="T463" s="199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00" t="s">
        <v>498</v>
      </c>
      <c r="AT463" s="200" t="s">
        <v>147</v>
      </c>
      <c r="AU463" s="200" t="s">
        <v>86</v>
      </c>
      <c r="AY463" s="18" t="s">
        <v>144</v>
      </c>
      <c r="BE463" s="201">
        <f>IF(N463="základní",J463,0)</f>
        <v>0</v>
      </c>
      <c r="BF463" s="201">
        <f>IF(N463="snížená",J463,0)</f>
        <v>0</v>
      </c>
      <c r="BG463" s="201">
        <f>IF(N463="zákl. přenesená",J463,0)</f>
        <v>0</v>
      </c>
      <c r="BH463" s="201">
        <f>IF(N463="sníž. přenesená",J463,0)</f>
        <v>0</v>
      </c>
      <c r="BI463" s="201">
        <f>IF(N463="nulová",J463,0)</f>
        <v>0</v>
      </c>
      <c r="BJ463" s="18" t="s">
        <v>86</v>
      </c>
      <c r="BK463" s="201">
        <f>ROUND(I463*H463,2)</f>
        <v>0</v>
      </c>
      <c r="BL463" s="18" t="s">
        <v>498</v>
      </c>
      <c r="BM463" s="200" t="s">
        <v>746</v>
      </c>
    </row>
    <row r="464" spans="1:65" s="2" customFormat="1" ht="37.9" customHeight="1">
      <c r="A464" s="35"/>
      <c r="B464" s="36"/>
      <c r="C464" s="250" t="s">
        <v>747</v>
      </c>
      <c r="D464" s="250" t="s">
        <v>273</v>
      </c>
      <c r="E464" s="251" t="s">
        <v>748</v>
      </c>
      <c r="F464" s="252" t="s">
        <v>749</v>
      </c>
      <c r="G464" s="253" t="s">
        <v>157</v>
      </c>
      <c r="H464" s="254">
        <v>1</v>
      </c>
      <c r="I464" s="255"/>
      <c r="J464" s="256">
        <f>ROUND(I464*H464,2)</f>
        <v>0</v>
      </c>
      <c r="K464" s="257"/>
      <c r="L464" s="258"/>
      <c r="M464" s="259" t="s">
        <v>1</v>
      </c>
      <c r="N464" s="260" t="s">
        <v>43</v>
      </c>
      <c r="O464" s="72"/>
      <c r="P464" s="198">
        <f>O464*H464</f>
        <v>0</v>
      </c>
      <c r="Q464" s="198">
        <v>0</v>
      </c>
      <c r="R464" s="198">
        <f>Q464*H464</f>
        <v>0</v>
      </c>
      <c r="S464" s="198">
        <v>0</v>
      </c>
      <c r="T464" s="199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00" t="s">
        <v>750</v>
      </c>
      <c r="AT464" s="200" t="s">
        <v>273</v>
      </c>
      <c r="AU464" s="200" t="s">
        <v>86</v>
      </c>
      <c r="AY464" s="18" t="s">
        <v>144</v>
      </c>
      <c r="BE464" s="201">
        <f>IF(N464="základní",J464,0)</f>
        <v>0</v>
      </c>
      <c r="BF464" s="201">
        <f>IF(N464="snížená",J464,0)</f>
        <v>0</v>
      </c>
      <c r="BG464" s="201">
        <f>IF(N464="zákl. přenesená",J464,0)</f>
        <v>0</v>
      </c>
      <c r="BH464" s="201">
        <f>IF(N464="sníž. přenesená",J464,0)</f>
        <v>0</v>
      </c>
      <c r="BI464" s="201">
        <f>IF(N464="nulová",J464,0)</f>
        <v>0</v>
      </c>
      <c r="BJ464" s="18" t="s">
        <v>86</v>
      </c>
      <c r="BK464" s="201">
        <f>ROUND(I464*H464,2)</f>
        <v>0</v>
      </c>
      <c r="BL464" s="18" t="s">
        <v>498</v>
      </c>
      <c r="BM464" s="200" t="s">
        <v>751</v>
      </c>
    </row>
    <row r="465" spans="1:65" s="2" customFormat="1" ht="14.45" customHeight="1">
      <c r="A465" s="35"/>
      <c r="B465" s="36"/>
      <c r="C465" s="188" t="s">
        <v>752</v>
      </c>
      <c r="D465" s="188" t="s">
        <v>147</v>
      </c>
      <c r="E465" s="189" t="s">
        <v>753</v>
      </c>
      <c r="F465" s="190" t="s">
        <v>754</v>
      </c>
      <c r="G465" s="191" t="s">
        <v>157</v>
      </c>
      <c r="H465" s="192">
        <v>1</v>
      </c>
      <c r="I465" s="193"/>
      <c r="J465" s="194">
        <f>ROUND(I465*H465,2)</f>
        <v>0</v>
      </c>
      <c r="K465" s="195"/>
      <c r="L465" s="40"/>
      <c r="M465" s="196" t="s">
        <v>1</v>
      </c>
      <c r="N465" s="197" t="s">
        <v>43</v>
      </c>
      <c r="O465" s="72"/>
      <c r="P465" s="198">
        <f>O465*H465</f>
        <v>0</v>
      </c>
      <c r="Q465" s="198">
        <v>0</v>
      </c>
      <c r="R465" s="198">
        <f>Q465*H465</f>
        <v>0</v>
      </c>
      <c r="S465" s="198">
        <v>0</v>
      </c>
      <c r="T465" s="199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00" t="s">
        <v>498</v>
      </c>
      <c r="AT465" s="200" t="s">
        <v>147</v>
      </c>
      <c r="AU465" s="200" t="s">
        <v>86</v>
      </c>
      <c r="AY465" s="18" t="s">
        <v>144</v>
      </c>
      <c r="BE465" s="201">
        <f>IF(N465="základní",J465,0)</f>
        <v>0</v>
      </c>
      <c r="BF465" s="201">
        <f>IF(N465="snížená",J465,0)</f>
        <v>0</v>
      </c>
      <c r="BG465" s="201">
        <f>IF(N465="zákl. přenesená",J465,0)</f>
        <v>0</v>
      </c>
      <c r="BH465" s="201">
        <f>IF(N465="sníž. přenesená",J465,0)</f>
        <v>0</v>
      </c>
      <c r="BI465" s="201">
        <f>IF(N465="nulová",J465,0)</f>
        <v>0</v>
      </c>
      <c r="BJ465" s="18" t="s">
        <v>86</v>
      </c>
      <c r="BK465" s="201">
        <f>ROUND(I465*H465,2)</f>
        <v>0</v>
      </c>
      <c r="BL465" s="18" t="s">
        <v>498</v>
      </c>
      <c r="BM465" s="200" t="s">
        <v>755</v>
      </c>
    </row>
    <row r="466" spans="1:65" s="2" customFormat="1" ht="24.2" customHeight="1">
      <c r="A466" s="35"/>
      <c r="B466" s="36"/>
      <c r="C466" s="188" t="s">
        <v>756</v>
      </c>
      <c r="D466" s="188" t="s">
        <v>147</v>
      </c>
      <c r="E466" s="189" t="s">
        <v>757</v>
      </c>
      <c r="F466" s="190" t="s">
        <v>758</v>
      </c>
      <c r="G466" s="191" t="s">
        <v>157</v>
      </c>
      <c r="H466" s="192">
        <v>2</v>
      </c>
      <c r="I466" s="193"/>
      <c r="J466" s="194">
        <f>ROUND(I466*H466,2)</f>
        <v>0</v>
      </c>
      <c r="K466" s="195"/>
      <c r="L466" s="40"/>
      <c r="M466" s="196" t="s">
        <v>1</v>
      </c>
      <c r="N466" s="197" t="s">
        <v>43</v>
      </c>
      <c r="O466" s="72"/>
      <c r="P466" s="198">
        <f>O466*H466</f>
        <v>0</v>
      </c>
      <c r="Q466" s="198">
        <v>0</v>
      </c>
      <c r="R466" s="198">
        <f>Q466*H466</f>
        <v>0</v>
      </c>
      <c r="S466" s="198">
        <v>0</v>
      </c>
      <c r="T466" s="199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00" t="s">
        <v>498</v>
      </c>
      <c r="AT466" s="200" t="s">
        <v>147</v>
      </c>
      <c r="AU466" s="200" t="s">
        <v>86</v>
      </c>
      <c r="AY466" s="18" t="s">
        <v>144</v>
      </c>
      <c r="BE466" s="201">
        <f>IF(N466="základní",J466,0)</f>
        <v>0</v>
      </c>
      <c r="BF466" s="201">
        <f>IF(N466="snížená",J466,0)</f>
        <v>0</v>
      </c>
      <c r="BG466" s="201">
        <f>IF(N466="zákl. přenesená",J466,0)</f>
        <v>0</v>
      </c>
      <c r="BH466" s="201">
        <f>IF(N466="sníž. přenesená",J466,0)</f>
        <v>0</v>
      </c>
      <c r="BI466" s="201">
        <f>IF(N466="nulová",J466,0)</f>
        <v>0</v>
      </c>
      <c r="BJ466" s="18" t="s">
        <v>86</v>
      </c>
      <c r="BK466" s="201">
        <f>ROUND(I466*H466,2)</f>
        <v>0</v>
      </c>
      <c r="BL466" s="18" t="s">
        <v>498</v>
      </c>
      <c r="BM466" s="200" t="s">
        <v>759</v>
      </c>
    </row>
    <row r="467" spans="1:65" s="2" customFormat="1" ht="14.45" customHeight="1">
      <c r="A467" s="35"/>
      <c r="B467" s="36"/>
      <c r="C467" s="188" t="s">
        <v>760</v>
      </c>
      <c r="D467" s="188" t="s">
        <v>147</v>
      </c>
      <c r="E467" s="189" t="s">
        <v>761</v>
      </c>
      <c r="F467" s="190" t="s">
        <v>762</v>
      </c>
      <c r="G467" s="191" t="s">
        <v>157</v>
      </c>
      <c r="H467" s="192">
        <v>2</v>
      </c>
      <c r="I467" s="193"/>
      <c r="J467" s="194">
        <f>ROUND(I467*H467,2)</f>
        <v>0</v>
      </c>
      <c r="K467" s="195"/>
      <c r="L467" s="40"/>
      <c r="M467" s="196" t="s">
        <v>1</v>
      </c>
      <c r="N467" s="197" t="s">
        <v>43</v>
      </c>
      <c r="O467" s="72"/>
      <c r="P467" s="198">
        <f>O467*H467</f>
        <v>0</v>
      </c>
      <c r="Q467" s="198">
        <v>0</v>
      </c>
      <c r="R467" s="198">
        <f>Q467*H467</f>
        <v>0</v>
      </c>
      <c r="S467" s="198">
        <v>0</v>
      </c>
      <c r="T467" s="199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00" t="s">
        <v>498</v>
      </c>
      <c r="AT467" s="200" t="s">
        <v>147</v>
      </c>
      <c r="AU467" s="200" t="s">
        <v>86</v>
      </c>
      <c r="AY467" s="18" t="s">
        <v>144</v>
      </c>
      <c r="BE467" s="201">
        <f>IF(N467="základní",J467,0)</f>
        <v>0</v>
      </c>
      <c r="BF467" s="201">
        <f>IF(N467="snížená",J467,0)</f>
        <v>0</v>
      </c>
      <c r="BG467" s="201">
        <f>IF(N467="zákl. přenesená",J467,0)</f>
        <v>0</v>
      </c>
      <c r="BH467" s="201">
        <f>IF(N467="sníž. přenesená",J467,0)</f>
        <v>0</v>
      </c>
      <c r="BI467" s="201">
        <f>IF(N467="nulová",J467,0)</f>
        <v>0</v>
      </c>
      <c r="BJ467" s="18" t="s">
        <v>86</v>
      </c>
      <c r="BK467" s="201">
        <f>ROUND(I467*H467,2)</f>
        <v>0</v>
      </c>
      <c r="BL467" s="18" t="s">
        <v>498</v>
      </c>
      <c r="BM467" s="200" t="s">
        <v>763</v>
      </c>
    </row>
    <row r="468" spans="1:65" s="2" customFormat="1" ht="39">
      <c r="A468" s="35"/>
      <c r="B468" s="36"/>
      <c r="C468" s="37"/>
      <c r="D468" s="204" t="s">
        <v>159</v>
      </c>
      <c r="E468" s="37"/>
      <c r="F468" s="214" t="s">
        <v>764</v>
      </c>
      <c r="G468" s="37"/>
      <c r="H468" s="37"/>
      <c r="I468" s="215"/>
      <c r="J468" s="37"/>
      <c r="K468" s="37"/>
      <c r="L468" s="40"/>
      <c r="M468" s="216"/>
      <c r="N468" s="217"/>
      <c r="O468" s="72"/>
      <c r="P468" s="72"/>
      <c r="Q468" s="72"/>
      <c r="R468" s="72"/>
      <c r="S468" s="72"/>
      <c r="T468" s="73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T468" s="18" t="s">
        <v>159</v>
      </c>
      <c r="AU468" s="18" t="s">
        <v>86</v>
      </c>
    </row>
    <row r="469" spans="1:65" s="2" customFormat="1" ht="14.45" customHeight="1">
      <c r="A469" s="35"/>
      <c r="B469" s="36"/>
      <c r="C469" s="250" t="s">
        <v>765</v>
      </c>
      <c r="D469" s="250" t="s">
        <v>273</v>
      </c>
      <c r="E469" s="251" t="s">
        <v>766</v>
      </c>
      <c r="F469" s="252" t="s">
        <v>767</v>
      </c>
      <c r="G469" s="253" t="s">
        <v>157</v>
      </c>
      <c r="H469" s="254">
        <v>2</v>
      </c>
      <c r="I469" s="255"/>
      <c r="J469" s="256">
        <f>ROUND(I469*H469,2)</f>
        <v>0</v>
      </c>
      <c r="K469" s="257"/>
      <c r="L469" s="258"/>
      <c r="M469" s="259" t="s">
        <v>1</v>
      </c>
      <c r="N469" s="260" t="s">
        <v>43</v>
      </c>
      <c r="O469" s="72"/>
      <c r="P469" s="198">
        <f>O469*H469</f>
        <v>0</v>
      </c>
      <c r="Q469" s="198">
        <v>0</v>
      </c>
      <c r="R469" s="198">
        <f>Q469*H469</f>
        <v>0</v>
      </c>
      <c r="S469" s="198">
        <v>0</v>
      </c>
      <c r="T469" s="199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00" t="s">
        <v>750</v>
      </c>
      <c r="AT469" s="200" t="s">
        <v>273</v>
      </c>
      <c r="AU469" s="200" t="s">
        <v>86</v>
      </c>
      <c r="AY469" s="18" t="s">
        <v>144</v>
      </c>
      <c r="BE469" s="201">
        <f>IF(N469="základní",J469,0)</f>
        <v>0</v>
      </c>
      <c r="BF469" s="201">
        <f>IF(N469="snížená",J469,0)</f>
        <v>0</v>
      </c>
      <c r="BG469" s="201">
        <f>IF(N469="zákl. přenesená",J469,0)</f>
        <v>0</v>
      </c>
      <c r="BH469" s="201">
        <f>IF(N469="sníž. přenesená",J469,0)</f>
        <v>0</v>
      </c>
      <c r="BI469" s="201">
        <f>IF(N469="nulová",J469,0)</f>
        <v>0</v>
      </c>
      <c r="BJ469" s="18" t="s">
        <v>86</v>
      </c>
      <c r="BK469" s="201">
        <f>ROUND(I469*H469,2)</f>
        <v>0</v>
      </c>
      <c r="BL469" s="18" t="s">
        <v>498</v>
      </c>
      <c r="BM469" s="200" t="s">
        <v>768</v>
      </c>
    </row>
    <row r="470" spans="1:65" s="2" customFormat="1" ht="39">
      <c r="A470" s="35"/>
      <c r="B470" s="36"/>
      <c r="C470" s="37"/>
      <c r="D470" s="204" t="s">
        <v>159</v>
      </c>
      <c r="E470" s="37"/>
      <c r="F470" s="214" t="s">
        <v>764</v>
      </c>
      <c r="G470" s="37"/>
      <c r="H470" s="37"/>
      <c r="I470" s="215"/>
      <c r="J470" s="37"/>
      <c r="K470" s="37"/>
      <c r="L470" s="40"/>
      <c r="M470" s="216"/>
      <c r="N470" s="217"/>
      <c r="O470" s="72"/>
      <c r="P470" s="72"/>
      <c r="Q470" s="72"/>
      <c r="R470" s="72"/>
      <c r="S470" s="72"/>
      <c r="T470" s="73"/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T470" s="18" t="s">
        <v>159</v>
      </c>
      <c r="AU470" s="18" t="s">
        <v>86</v>
      </c>
    </row>
    <row r="471" spans="1:65" s="2" customFormat="1" ht="14.45" customHeight="1">
      <c r="A471" s="35"/>
      <c r="B471" s="36"/>
      <c r="C471" s="188" t="s">
        <v>769</v>
      </c>
      <c r="D471" s="188" t="s">
        <v>147</v>
      </c>
      <c r="E471" s="189" t="s">
        <v>770</v>
      </c>
      <c r="F471" s="190" t="s">
        <v>771</v>
      </c>
      <c r="G471" s="191" t="s">
        <v>157</v>
      </c>
      <c r="H471" s="192">
        <v>2</v>
      </c>
      <c r="I471" s="193"/>
      <c r="J471" s="194">
        <f>ROUND(I471*H471,2)</f>
        <v>0</v>
      </c>
      <c r="K471" s="195"/>
      <c r="L471" s="40"/>
      <c r="M471" s="196" t="s">
        <v>1</v>
      </c>
      <c r="N471" s="197" t="s">
        <v>43</v>
      </c>
      <c r="O471" s="72"/>
      <c r="P471" s="198">
        <f>O471*H471</f>
        <v>0</v>
      </c>
      <c r="Q471" s="198">
        <v>0</v>
      </c>
      <c r="R471" s="198">
        <f>Q471*H471</f>
        <v>0</v>
      </c>
      <c r="S471" s="198">
        <v>0</v>
      </c>
      <c r="T471" s="199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00" t="s">
        <v>498</v>
      </c>
      <c r="AT471" s="200" t="s">
        <v>147</v>
      </c>
      <c r="AU471" s="200" t="s">
        <v>86</v>
      </c>
      <c r="AY471" s="18" t="s">
        <v>144</v>
      </c>
      <c r="BE471" s="201">
        <f>IF(N471="základní",J471,0)</f>
        <v>0</v>
      </c>
      <c r="BF471" s="201">
        <f>IF(N471="snížená",J471,0)</f>
        <v>0</v>
      </c>
      <c r="BG471" s="201">
        <f>IF(N471="zákl. přenesená",J471,0)</f>
        <v>0</v>
      </c>
      <c r="BH471" s="201">
        <f>IF(N471="sníž. přenesená",J471,0)</f>
        <v>0</v>
      </c>
      <c r="BI471" s="201">
        <f>IF(N471="nulová",J471,0)</f>
        <v>0</v>
      </c>
      <c r="BJ471" s="18" t="s">
        <v>86</v>
      </c>
      <c r="BK471" s="201">
        <f>ROUND(I471*H471,2)</f>
        <v>0</v>
      </c>
      <c r="BL471" s="18" t="s">
        <v>498</v>
      </c>
      <c r="BM471" s="200" t="s">
        <v>772</v>
      </c>
    </row>
    <row r="472" spans="1:65" s="2" customFormat="1" ht="39">
      <c r="A472" s="35"/>
      <c r="B472" s="36"/>
      <c r="C472" s="37"/>
      <c r="D472" s="204" t="s">
        <v>159</v>
      </c>
      <c r="E472" s="37"/>
      <c r="F472" s="214" t="s">
        <v>764</v>
      </c>
      <c r="G472" s="37"/>
      <c r="H472" s="37"/>
      <c r="I472" s="215"/>
      <c r="J472" s="37"/>
      <c r="K472" s="37"/>
      <c r="L472" s="40"/>
      <c r="M472" s="216"/>
      <c r="N472" s="217"/>
      <c r="O472" s="72"/>
      <c r="P472" s="72"/>
      <c r="Q472" s="72"/>
      <c r="R472" s="72"/>
      <c r="S472" s="72"/>
      <c r="T472" s="73"/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T472" s="18" t="s">
        <v>159</v>
      </c>
      <c r="AU472" s="18" t="s">
        <v>86</v>
      </c>
    </row>
    <row r="473" spans="1:65" s="2" customFormat="1" ht="24.2" customHeight="1">
      <c r="A473" s="35"/>
      <c r="B473" s="36"/>
      <c r="C473" s="188" t="s">
        <v>773</v>
      </c>
      <c r="D473" s="188" t="s">
        <v>147</v>
      </c>
      <c r="E473" s="189" t="s">
        <v>774</v>
      </c>
      <c r="F473" s="190" t="s">
        <v>775</v>
      </c>
      <c r="G473" s="191" t="s">
        <v>217</v>
      </c>
      <c r="H473" s="192">
        <v>50</v>
      </c>
      <c r="I473" s="193"/>
      <c r="J473" s="194">
        <f>ROUND(I473*H473,2)</f>
        <v>0</v>
      </c>
      <c r="K473" s="195"/>
      <c r="L473" s="40"/>
      <c r="M473" s="196" t="s">
        <v>1</v>
      </c>
      <c r="N473" s="197" t="s">
        <v>43</v>
      </c>
      <c r="O473" s="72"/>
      <c r="P473" s="198">
        <f>O473*H473</f>
        <v>0</v>
      </c>
      <c r="Q473" s="198">
        <v>0</v>
      </c>
      <c r="R473" s="198">
        <f>Q473*H473</f>
        <v>0</v>
      </c>
      <c r="S473" s="198">
        <v>0</v>
      </c>
      <c r="T473" s="199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00" t="s">
        <v>498</v>
      </c>
      <c r="AT473" s="200" t="s">
        <v>147</v>
      </c>
      <c r="AU473" s="200" t="s">
        <v>86</v>
      </c>
      <c r="AY473" s="18" t="s">
        <v>144</v>
      </c>
      <c r="BE473" s="201">
        <f>IF(N473="základní",J473,0)</f>
        <v>0</v>
      </c>
      <c r="BF473" s="201">
        <f>IF(N473="snížená",J473,0)</f>
        <v>0</v>
      </c>
      <c r="BG473" s="201">
        <f>IF(N473="zákl. přenesená",J473,0)</f>
        <v>0</v>
      </c>
      <c r="BH473" s="201">
        <f>IF(N473="sníž. přenesená",J473,0)</f>
        <v>0</v>
      </c>
      <c r="BI473" s="201">
        <f>IF(N473="nulová",J473,0)</f>
        <v>0</v>
      </c>
      <c r="BJ473" s="18" t="s">
        <v>86</v>
      </c>
      <c r="BK473" s="201">
        <f>ROUND(I473*H473,2)</f>
        <v>0</v>
      </c>
      <c r="BL473" s="18" t="s">
        <v>498</v>
      </c>
      <c r="BM473" s="200" t="s">
        <v>776</v>
      </c>
    </row>
    <row r="474" spans="1:65" s="2" customFormat="1" ht="87.75">
      <c r="A474" s="35"/>
      <c r="B474" s="36"/>
      <c r="C474" s="37"/>
      <c r="D474" s="204" t="s">
        <v>159</v>
      </c>
      <c r="E474" s="37"/>
      <c r="F474" s="214" t="s">
        <v>777</v>
      </c>
      <c r="G474" s="37"/>
      <c r="H474" s="37"/>
      <c r="I474" s="215"/>
      <c r="J474" s="37"/>
      <c r="K474" s="37"/>
      <c r="L474" s="40"/>
      <c r="M474" s="262"/>
      <c r="N474" s="263"/>
      <c r="O474" s="264"/>
      <c r="P474" s="264"/>
      <c r="Q474" s="264"/>
      <c r="R474" s="264"/>
      <c r="S474" s="264"/>
      <c r="T474" s="265"/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T474" s="18" t="s">
        <v>159</v>
      </c>
      <c r="AU474" s="18" t="s">
        <v>86</v>
      </c>
    </row>
    <row r="475" spans="1:65" s="2" customFormat="1" ht="6.95" customHeight="1">
      <c r="A475" s="35"/>
      <c r="B475" s="55"/>
      <c r="C475" s="56"/>
      <c r="D475" s="56"/>
      <c r="E475" s="56"/>
      <c r="F475" s="56"/>
      <c r="G475" s="56"/>
      <c r="H475" s="56"/>
      <c r="I475" s="56"/>
      <c r="J475" s="56"/>
      <c r="K475" s="56"/>
      <c r="L475" s="40"/>
      <c r="M475" s="35"/>
      <c r="O475" s="35"/>
      <c r="P475" s="35"/>
      <c r="Q475" s="35"/>
      <c r="R475" s="35"/>
      <c r="S475" s="35"/>
      <c r="T475" s="35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</row>
  </sheetData>
  <sheetProtection algorithmName="SHA-512" hashValue="axM/3zGJvVPQEIM117c4ff3WoTKin8npUWSG1uQ7cpf74zRfRonFGDGHxwWcFFbRXn+X5ghcx9bos8Tw/LgnOA==" saltValue="YWAxaYq6Mj1kwlxj6212TpoyuIWQt2Q7EC7fHBU3WSTSseyLSt2QBwaHyPd/6f9EWWeIar+CvxxHqewi2MGasA==" spinCount="100000" sheet="1" objects="1" scenarios="1" formatColumns="0" formatRows="0" autoFilter="0"/>
  <autoFilter ref="C132:K474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8" t="s">
        <v>91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>
      <c r="B4" s="21"/>
      <c r="D4" s="111" t="s">
        <v>104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1" t="str">
        <f>'Rekapitulace stavby'!K6</f>
        <v>Středokluky ON - oprava</v>
      </c>
      <c r="F7" s="312"/>
      <c r="G7" s="312"/>
      <c r="H7" s="312"/>
      <c r="L7" s="21"/>
    </row>
    <row r="8" spans="1:46" s="2" customFormat="1" ht="12" customHeight="1">
      <c r="A8" s="35"/>
      <c r="B8" s="40"/>
      <c r="C8" s="35"/>
      <c r="D8" s="113" t="s">
        <v>105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3" t="s">
        <v>778</v>
      </c>
      <c r="F9" s="314"/>
      <c r="G9" s="314"/>
      <c r="H9" s="314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26. 10. 2020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5" t="str">
        <f>'Rekapitulace stavby'!E14</f>
        <v>Vyplň údaj</v>
      </c>
      <c r="F18" s="316"/>
      <c r="G18" s="316"/>
      <c r="H18" s="316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36</v>
      </c>
      <c r="F24" s="35"/>
      <c r="G24" s="35"/>
      <c r="H24" s="35"/>
      <c r="I24" s="113" t="s">
        <v>28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7" t="s">
        <v>1</v>
      </c>
      <c r="F27" s="317"/>
      <c r="G27" s="317"/>
      <c r="H27" s="317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ROUND(J130,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42</v>
      </c>
      <c r="E33" s="113" t="s">
        <v>43</v>
      </c>
      <c r="F33" s="124">
        <f>ROUND((SUM(BE130:BE332)),  2)</f>
        <v>0</v>
      </c>
      <c r="G33" s="35"/>
      <c r="H33" s="35"/>
      <c r="I33" s="125">
        <v>0.21</v>
      </c>
      <c r="J33" s="124">
        <f>ROUND(((SUM(BE130:BE332))*I33),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44</v>
      </c>
      <c r="F34" s="124">
        <f>ROUND((SUM(BF130:BF332)),  2)</f>
        <v>0</v>
      </c>
      <c r="G34" s="35"/>
      <c r="H34" s="35"/>
      <c r="I34" s="125">
        <v>0.15</v>
      </c>
      <c r="J34" s="124">
        <f>ROUND(((SUM(BF130:BF332))*I34),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45</v>
      </c>
      <c r="F35" s="124">
        <f>ROUND((SUM(BG130:BG332)),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46</v>
      </c>
      <c r="F36" s="124">
        <f>ROUND((SUM(BH130:BH332)),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ROUND((SUM(BI130:BI332)),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8" t="str">
        <f>E7</f>
        <v>Středokluky ON - oprava</v>
      </c>
      <c r="F85" s="319"/>
      <c r="G85" s="319"/>
      <c r="H85" s="319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105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0" t="str">
        <f>E9</f>
        <v>SO.02 - Oprava střechy</v>
      </c>
      <c r="F87" s="320"/>
      <c r="G87" s="320"/>
      <c r="H87" s="320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Středokluky</v>
      </c>
      <c r="G89" s="37"/>
      <c r="H89" s="37"/>
      <c r="I89" s="30" t="s">
        <v>22</v>
      </c>
      <c r="J89" s="67" t="str">
        <f>IF(J12="","",J12)</f>
        <v>26. 10. 2020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L. Malý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108</v>
      </c>
      <c r="D94" s="145"/>
      <c r="E94" s="145"/>
      <c r="F94" s="145"/>
      <c r="G94" s="145"/>
      <c r="H94" s="145"/>
      <c r="I94" s="145"/>
      <c r="J94" s="146" t="s">
        <v>109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110</v>
      </c>
      <c r="D96" s="37"/>
      <c r="E96" s="37"/>
      <c r="F96" s="37"/>
      <c r="G96" s="37"/>
      <c r="H96" s="37"/>
      <c r="I96" s="37"/>
      <c r="J96" s="85">
        <f>J130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111</v>
      </c>
    </row>
    <row r="97" spans="1:31" s="9" customFormat="1" ht="24.95" customHeight="1">
      <c r="B97" s="148"/>
      <c r="C97" s="149"/>
      <c r="D97" s="150" t="s">
        <v>112</v>
      </c>
      <c r="E97" s="151"/>
      <c r="F97" s="151"/>
      <c r="G97" s="151"/>
      <c r="H97" s="151"/>
      <c r="I97" s="151"/>
      <c r="J97" s="152">
        <f>J131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113</v>
      </c>
      <c r="E98" s="157"/>
      <c r="F98" s="157"/>
      <c r="G98" s="157"/>
      <c r="H98" s="157"/>
      <c r="I98" s="157"/>
      <c r="J98" s="158">
        <f>J132</f>
        <v>0</v>
      </c>
      <c r="K98" s="155"/>
      <c r="L98" s="159"/>
    </row>
    <row r="99" spans="1:31" s="9" customFormat="1" ht="24.95" customHeight="1">
      <c r="B99" s="148"/>
      <c r="C99" s="149"/>
      <c r="D99" s="150" t="s">
        <v>119</v>
      </c>
      <c r="E99" s="151"/>
      <c r="F99" s="151"/>
      <c r="G99" s="151"/>
      <c r="H99" s="151"/>
      <c r="I99" s="151"/>
      <c r="J99" s="152">
        <f>J136</f>
        <v>0</v>
      </c>
      <c r="K99" s="149"/>
      <c r="L99" s="153"/>
    </row>
    <row r="100" spans="1:31" s="10" customFormat="1" ht="19.899999999999999" customHeight="1">
      <c r="B100" s="154"/>
      <c r="C100" s="155"/>
      <c r="D100" s="156" t="s">
        <v>779</v>
      </c>
      <c r="E100" s="157"/>
      <c r="F100" s="157"/>
      <c r="G100" s="157"/>
      <c r="H100" s="157"/>
      <c r="I100" s="157"/>
      <c r="J100" s="158">
        <f>J137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780</v>
      </c>
      <c r="E101" s="157"/>
      <c r="F101" s="157"/>
      <c r="G101" s="157"/>
      <c r="H101" s="157"/>
      <c r="I101" s="157"/>
      <c r="J101" s="158">
        <f>J152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118</v>
      </c>
      <c r="E102" s="157"/>
      <c r="F102" s="157"/>
      <c r="G102" s="157"/>
      <c r="H102" s="157"/>
      <c r="I102" s="157"/>
      <c r="J102" s="158">
        <f>J169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781</v>
      </c>
      <c r="E103" s="157"/>
      <c r="F103" s="157"/>
      <c r="G103" s="157"/>
      <c r="H103" s="157"/>
      <c r="I103" s="157"/>
      <c r="J103" s="158">
        <f>J171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782</v>
      </c>
      <c r="E104" s="157"/>
      <c r="F104" s="157"/>
      <c r="G104" s="157"/>
      <c r="H104" s="157"/>
      <c r="I104" s="157"/>
      <c r="J104" s="158">
        <f>J173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783</v>
      </c>
      <c r="E105" s="157"/>
      <c r="F105" s="157"/>
      <c r="G105" s="157"/>
      <c r="H105" s="157"/>
      <c r="I105" s="157"/>
      <c r="J105" s="158">
        <f>J176</f>
        <v>0</v>
      </c>
      <c r="K105" s="155"/>
      <c r="L105" s="159"/>
    </row>
    <row r="106" spans="1:31" s="10" customFormat="1" ht="19.899999999999999" customHeight="1">
      <c r="B106" s="154"/>
      <c r="C106" s="155"/>
      <c r="D106" s="156" t="s">
        <v>123</v>
      </c>
      <c r="E106" s="157"/>
      <c r="F106" s="157"/>
      <c r="G106" s="157"/>
      <c r="H106" s="157"/>
      <c r="I106" s="157"/>
      <c r="J106" s="158">
        <f>J227</f>
        <v>0</v>
      </c>
      <c r="K106" s="155"/>
      <c r="L106" s="159"/>
    </row>
    <row r="107" spans="1:31" s="10" customFormat="1" ht="19.899999999999999" customHeight="1">
      <c r="B107" s="154"/>
      <c r="C107" s="155"/>
      <c r="D107" s="156" t="s">
        <v>784</v>
      </c>
      <c r="E107" s="157"/>
      <c r="F107" s="157"/>
      <c r="G107" s="157"/>
      <c r="H107" s="157"/>
      <c r="I107" s="157"/>
      <c r="J107" s="158">
        <f>J284</f>
        <v>0</v>
      </c>
      <c r="K107" s="155"/>
      <c r="L107" s="159"/>
    </row>
    <row r="108" spans="1:31" s="10" customFormat="1" ht="19.899999999999999" customHeight="1">
      <c r="B108" s="154"/>
      <c r="C108" s="155"/>
      <c r="D108" s="156" t="s">
        <v>125</v>
      </c>
      <c r="E108" s="157"/>
      <c r="F108" s="157"/>
      <c r="G108" s="157"/>
      <c r="H108" s="157"/>
      <c r="I108" s="157"/>
      <c r="J108" s="158">
        <f>J308</f>
        <v>0</v>
      </c>
      <c r="K108" s="155"/>
      <c r="L108" s="159"/>
    </row>
    <row r="109" spans="1:31" s="10" customFormat="1" ht="19.899999999999999" customHeight="1">
      <c r="B109" s="154"/>
      <c r="C109" s="155"/>
      <c r="D109" s="156" t="s">
        <v>785</v>
      </c>
      <c r="E109" s="157"/>
      <c r="F109" s="157"/>
      <c r="G109" s="157"/>
      <c r="H109" s="157"/>
      <c r="I109" s="157"/>
      <c r="J109" s="158">
        <f>J315</f>
        <v>0</v>
      </c>
      <c r="K109" s="155"/>
      <c r="L109" s="159"/>
    </row>
    <row r="110" spans="1:31" s="9" customFormat="1" ht="24.95" customHeight="1">
      <c r="B110" s="148"/>
      <c r="C110" s="149"/>
      <c r="D110" s="150" t="s">
        <v>786</v>
      </c>
      <c r="E110" s="151"/>
      <c r="F110" s="151"/>
      <c r="G110" s="151"/>
      <c r="H110" s="151"/>
      <c r="I110" s="151"/>
      <c r="J110" s="152">
        <f>J330</f>
        <v>0</v>
      </c>
      <c r="K110" s="149"/>
      <c r="L110" s="153"/>
    </row>
    <row r="111" spans="1:31" s="2" customFormat="1" ht="21.7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pans="1:31" s="2" customFormat="1" ht="6.95" customHeight="1">
      <c r="A116" s="35"/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24.95" customHeight="1">
      <c r="A117" s="35"/>
      <c r="B117" s="36"/>
      <c r="C117" s="24" t="s">
        <v>129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2" customHeight="1">
      <c r="A119" s="35"/>
      <c r="B119" s="36"/>
      <c r="C119" s="30" t="s">
        <v>16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6.5" customHeight="1">
      <c r="A120" s="35"/>
      <c r="B120" s="36"/>
      <c r="C120" s="37"/>
      <c r="D120" s="37"/>
      <c r="E120" s="318" t="str">
        <f>E7</f>
        <v>Středokluky ON - oprava</v>
      </c>
      <c r="F120" s="319"/>
      <c r="G120" s="319"/>
      <c r="H120" s="319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105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270" t="str">
        <f>E9</f>
        <v>SO.02 - Oprava střechy</v>
      </c>
      <c r="F122" s="320"/>
      <c r="G122" s="320"/>
      <c r="H122" s="320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20</v>
      </c>
      <c r="D124" s="37"/>
      <c r="E124" s="37"/>
      <c r="F124" s="28" t="str">
        <f>F12</f>
        <v>Středokluky</v>
      </c>
      <c r="G124" s="37"/>
      <c r="H124" s="37"/>
      <c r="I124" s="30" t="s">
        <v>22</v>
      </c>
      <c r="J124" s="67" t="str">
        <f>IF(J12="","",J12)</f>
        <v>26. 10. 2020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24</v>
      </c>
      <c r="D126" s="37"/>
      <c r="E126" s="37"/>
      <c r="F126" s="28" t="str">
        <f>E15</f>
        <v>Správa železnic, státní organizace</v>
      </c>
      <c r="G126" s="37"/>
      <c r="H126" s="37"/>
      <c r="I126" s="30" t="s">
        <v>32</v>
      </c>
      <c r="J126" s="33" t="str">
        <f>E21</f>
        <v xml:space="preserve"> 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30" t="s">
        <v>30</v>
      </c>
      <c r="D127" s="37"/>
      <c r="E127" s="37"/>
      <c r="F127" s="28" t="str">
        <f>IF(E18="","",E18)</f>
        <v>Vyplň údaj</v>
      </c>
      <c r="G127" s="37"/>
      <c r="H127" s="37"/>
      <c r="I127" s="30" t="s">
        <v>35</v>
      </c>
      <c r="J127" s="33" t="str">
        <f>E24</f>
        <v>L. Malý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0.3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11" customFormat="1" ht="29.25" customHeight="1">
      <c r="A129" s="160"/>
      <c r="B129" s="161"/>
      <c r="C129" s="162" t="s">
        <v>130</v>
      </c>
      <c r="D129" s="163" t="s">
        <v>63</v>
      </c>
      <c r="E129" s="163" t="s">
        <v>59</v>
      </c>
      <c r="F129" s="163" t="s">
        <v>60</v>
      </c>
      <c r="G129" s="163" t="s">
        <v>131</v>
      </c>
      <c r="H129" s="163" t="s">
        <v>132</v>
      </c>
      <c r="I129" s="163" t="s">
        <v>133</v>
      </c>
      <c r="J129" s="164" t="s">
        <v>109</v>
      </c>
      <c r="K129" s="165" t="s">
        <v>134</v>
      </c>
      <c r="L129" s="166"/>
      <c r="M129" s="76" t="s">
        <v>1</v>
      </c>
      <c r="N129" s="77" t="s">
        <v>42</v>
      </c>
      <c r="O129" s="77" t="s">
        <v>135</v>
      </c>
      <c r="P129" s="77" t="s">
        <v>136</v>
      </c>
      <c r="Q129" s="77" t="s">
        <v>137</v>
      </c>
      <c r="R129" s="77" t="s">
        <v>138</v>
      </c>
      <c r="S129" s="77" t="s">
        <v>139</v>
      </c>
      <c r="T129" s="78" t="s">
        <v>140</v>
      </c>
      <c r="U129" s="160"/>
      <c r="V129" s="160"/>
      <c r="W129" s="160"/>
      <c r="X129" s="160"/>
      <c r="Y129" s="160"/>
      <c r="Z129" s="160"/>
      <c r="AA129" s="160"/>
      <c r="AB129" s="160"/>
      <c r="AC129" s="160"/>
      <c r="AD129" s="160"/>
      <c r="AE129" s="160"/>
    </row>
    <row r="130" spans="1:65" s="2" customFormat="1" ht="22.9" customHeight="1">
      <c r="A130" s="35"/>
      <c r="B130" s="36"/>
      <c r="C130" s="83" t="s">
        <v>141</v>
      </c>
      <c r="D130" s="37"/>
      <c r="E130" s="37"/>
      <c r="F130" s="37"/>
      <c r="G130" s="37"/>
      <c r="H130" s="37"/>
      <c r="I130" s="37"/>
      <c r="J130" s="167">
        <f>BK130</f>
        <v>0</v>
      </c>
      <c r="K130" s="37"/>
      <c r="L130" s="40"/>
      <c r="M130" s="79"/>
      <c r="N130" s="168"/>
      <c r="O130" s="80"/>
      <c r="P130" s="169">
        <f>P131+P136+P330</f>
        <v>0</v>
      </c>
      <c r="Q130" s="80"/>
      <c r="R130" s="169">
        <f>R131+R136+R330</f>
        <v>5.3861082670159997</v>
      </c>
      <c r="S130" s="80"/>
      <c r="T130" s="170">
        <f>T131+T136+T330</f>
        <v>23.548078030000003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77</v>
      </c>
      <c r="AU130" s="18" t="s">
        <v>111</v>
      </c>
      <c r="BK130" s="171">
        <f>BK131+BK136+BK330</f>
        <v>0</v>
      </c>
    </row>
    <row r="131" spans="1:65" s="12" customFormat="1" ht="25.9" customHeight="1">
      <c r="B131" s="172"/>
      <c r="C131" s="173"/>
      <c r="D131" s="174" t="s">
        <v>77</v>
      </c>
      <c r="E131" s="175" t="s">
        <v>142</v>
      </c>
      <c r="F131" s="175" t="s">
        <v>143</v>
      </c>
      <c r="G131" s="173"/>
      <c r="H131" s="173"/>
      <c r="I131" s="176"/>
      <c r="J131" s="177">
        <f>BK131</f>
        <v>0</v>
      </c>
      <c r="K131" s="173"/>
      <c r="L131" s="178"/>
      <c r="M131" s="179"/>
      <c r="N131" s="180"/>
      <c r="O131" s="180"/>
      <c r="P131" s="181">
        <f>P132</f>
        <v>0</v>
      </c>
      <c r="Q131" s="180"/>
      <c r="R131" s="181">
        <f>R132</f>
        <v>0</v>
      </c>
      <c r="S131" s="180"/>
      <c r="T131" s="182">
        <f>T132</f>
        <v>0</v>
      </c>
      <c r="AR131" s="183" t="s">
        <v>86</v>
      </c>
      <c r="AT131" s="184" t="s">
        <v>77</v>
      </c>
      <c r="AU131" s="184" t="s">
        <v>78</v>
      </c>
      <c r="AY131" s="183" t="s">
        <v>144</v>
      </c>
      <c r="BK131" s="185">
        <f>BK132</f>
        <v>0</v>
      </c>
    </row>
    <row r="132" spans="1:65" s="12" customFormat="1" ht="22.9" customHeight="1">
      <c r="B132" s="172"/>
      <c r="C132" s="173"/>
      <c r="D132" s="174" t="s">
        <v>77</v>
      </c>
      <c r="E132" s="186" t="s">
        <v>145</v>
      </c>
      <c r="F132" s="186" t="s">
        <v>146</v>
      </c>
      <c r="G132" s="173"/>
      <c r="H132" s="173"/>
      <c r="I132" s="176"/>
      <c r="J132" s="187">
        <f>BK132</f>
        <v>0</v>
      </c>
      <c r="K132" s="173"/>
      <c r="L132" s="178"/>
      <c r="M132" s="179"/>
      <c r="N132" s="180"/>
      <c r="O132" s="180"/>
      <c r="P132" s="181">
        <f>SUM(P133:P135)</f>
        <v>0</v>
      </c>
      <c r="Q132" s="180"/>
      <c r="R132" s="181">
        <f>SUM(R133:R135)</f>
        <v>0</v>
      </c>
      <c r="S132" s="180"/>
      <c r="T132" s="182">
        <f>SUM(T133:T135)</f>
        <v>0</v>
      </c>
      <c r="AR132" s="183" t="s">
        <v>86</v>
      </c>
      <c r="AT132" s="184" t="s">
        <v>77</v>
      </c>
      <c r="AU132" s="184" t="s">
        <v>86</v>
      </c>
      <c r="AY132" s="183" t="s">
        <v>144</v>
      </c>
      <c r="BK132" s="185">
        <f>SUM(BK133:BK135)</f>
        <v>0</v>
      </c>
    </row>
    <row r="133" spans="1:65" s="2" customFormat="1" ht="37.9" customHeight="1">
      <c r="A133" s="35"/>
      <c r="B133" s="36"/>
      <c r="C133" s="188" t="s">
        <v>86</v>
      </c>
      <c r="D133" s="188" t="s">
        <v>147</v>
      </c>
      <c r="E133" s="189" t="s">
        <v>787</v>
      </c>
      <c r="F133" s="190" t="s">
        <v>788</v>
      </c>
      <c r="G133" s="191" t="s">
        <v>150</v>
      </c>
      <c r="H133" s="192">
        <v>3.24</v>
      </c>
      <c r="I133" s="193"/>
      <c r="J133" s="194">
        <f>ROUND(I133*H133,2)</f>
        <v>0</v>
      </c>
      <c r="K133" s="195"/>
      <c r="L133" s="40"/>
      <c r="M133" s="196" t="s">
        <v>1</v>
      </c>
      <c r="N133" s="197" t="s">
        <v>43</v>
      </c>
      <c r="O133" s="72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0" t="s">
        <v>151</v>
      </c>
      <c r="AT133" s="200" t="s">
        <v>147</v>
      </c>
      <c r="AU133" s="200" t="s">
        <v>88</v>
      </c>
      <c r="AY133" s="18" t="s">
        <v>144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8" t="s">
        <v>86</v>
      </c>
      <c r="BK133" s="201">
        <f>ROUND(I133*H133,2)</f>
        <v>0</v>
      </c>
      <c r="BL133" s="18" t="s">
        <v>151</v>
      </c>
      <c r="BM133" s="200" t="s">
        <v>789</v>
      </c>
    </row>
    <row r="134" spans="1:65" s="13" customFormat="1" ht="11.25">
      <c r="B134" s="202"/>
      <c r="C134" s="203"/>
      <c r="D134" s="204" t="s">
        <v>153</v>
      </c>
      <c r="E134" s="205" t="s">
        <v>1</v>
      </c>
      <c r="F134" s="206" t="s">
        <v>790</v>
      </c>
      <c r="G134" s="203"/>
      <c r="H134" s="207">
        <v>3.24</v>
      </c>
      <c r="I134" s="208"/>
      <c r="J134" s="203"/>
      <c r="K134" s="203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153</v>
      </c>
      <c r="AU134" s="213" t="s">
        <v>88</v>
      </c>
      <c r="AV134" s="13" t="s">
        <v>88</v>
      </c>
      <c r="AW134" s="13" t="s">
        <v>34</v>
      </c>
      <c r="AX134" s="13" t="s">
        <v>78</v>
      </c>
      <c r="AY134" s="213" t="s">
        <v>144</v>
      </c>
    </row>
    <row r="135" spans="1:65" s="15" customFormat="1" ht="11.25">
      <c r="B135" s="228"/>
      <c r="C135" s="229"/>
      <c r="D135" s="204" t="s">
        <v>153</v>
      </c>
      <c r="E135" s="230" t="s">
        <v>1</v>
      </c>
      <c r="F135" s="231" t="s">
        <v>164</v>
      </c>
      <c r="G135" s="229"/>
      <c r="H135" s="232">
        <v>3.24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153</v>
      </c>
      <c r="AU135" s="238" t="s">
        <v>88</v>
      </c>
      <c r="AV135" s="15" t="s">
        <v>151</v>
      </c>
      <c r="AW135" s="15" t="s">
        <v>34</v>
      </c>
      <c r="AX135" s="15" t="s">
        <v>86</v>
      </c>
      <c r="AY135" s="238" t="s">
        <v>144</v>
      </c>
    </row>
    <row r="136" spans="1:65" s="12" customFormat="1" ht="25.9" customHeight="1">
      <c r="B136" s="172"/>
      <c r="C136" s="173"/>
      <c r="D136" s="174" t="s">
        <v>77</v>
      </c>
      <c r="E136" s="175" t="s">
        <v>429</v>
      </c>
      <c r="F136" s="175" t="s">
        <v>430</v>
      </c>
      <c r="G136" s="173"/>
      <c r="H136" s="173"/>
      <c r="I136" s="176"/>
      <c r="J136" s="177">
        <f>BK136</f>
        <v>0</v>
      </c>
      <c r="K136" s="173"/>
      <c r="L136" s="178"/>
      <c r="M136" s="179"/>
      <c r="N136" s="180"/>
      <c r="O136" s="180"/>
      <c r="P136" s="181">
        <f>P137+P152+P169+P171+P173+P176+P227+P284+P308+P315</f>
        <v>0</v>
      </c>
      <c r="Q136" s="180"/>
      <c r="R136" s="181">
        <f>R137+R152+R169+R171+R173+R176+R227+R284+R308+R315</f>
        <v>5.3861082670159997</v>
      </c>
      <c r="S136" s="180"/>
      <c r="T136" s="182">
        <f>T137+T152+T169+T171+T173+T176+T227+T284+T308+T315</f>
        <v>23.548078030000003</v>
      </c>
      <c r="AR136" s="183" t="s">
        <v>88</v>
      </c>
      <c r="AT136" s="184" t="s">
        <v>77</v>
      </c>
      <c r="AU136" s="184" t="s">
        <v>78</v>
      </c>
      <c r="AY136" s="183" t="s">
        <v>144</v>
      </c>
      <c r="BK136" s="185">
        <f>BK137+BK152+BK169+BK171+BK173+BK176+BK227+BK284+BK308+BK315</f>
        <v>0</v>
      </c>
    </row>
    <row r="137" spans="1:65" s="12" customFormat="1" ht="22.9" customHeight="1">
      <c r="B137" s="172"/>
      <c r="C137" s="173"/>
      <c r="D137" s="174" t="s">
        <v>77</v>
      </c>
      <c r="E137" s="186" t="s">
        <v>200</v>
      </c>
      <c r="F137" s="186" t="s">
        <v>791</v>
      </c>
      <c r="G137" s="173"/>
      <c r="H137" s="173"/>
      <c r="I137" s="176"/>
      <c r="J137" s="187">
        <f>BK137</f>
        <v>0</v>
      </c>
      <c r="K137" s="173"/>
      <c r="L137" s="178"/>
      <c r="M137" s="179"/>
      <c r="N137" s="180"/>
      <c r="O137" s="180"/>
      <c r="P137" s="181">
        <f>SUM(P138:P151)</f>
        <v>0</v>
      </c>
      <c r="Q137" s="180"/>
      <c r="R137" s="181">
        <f>SUM(R138:R151)</f>
        <v>0</v>
      </c>
      <c r="S137" s="180"/>
      <c r="T137" s="182">
        <f>SUM(T138:T151)</f>
        <v>5.6265600000000004</v>
      </c>
      <c r="AR137" s="183" t="s">
        <v>86</v>
      </c>
      <c r="AT137" s="184" t="s">
        <v>77</v>
      </c>
      <c r="AU137" s="184" t="s">
        <v>86</v>
      </c>
      <c r="AY137" s="183" t="s">
        <v>144</v>
      </c>
      <c r="BK137" s="185">
        <f>SUM(BK138:BK151)</f>
        <v>0</v>
      </c>
    </row>
    <row r="138" spans="1:65" s="2" customFormat="1" ht="24.2" customHeight="1">
      <c r="A138" s="35"/>
      <c r="B138" s="36"/>
      <c r="C138" s="188" t="s">
        <v>88</v>
      </c>
      <c r="D138" s="188" t="s">
        <v>147</v>
      </c>
      <c r="E138" s="189" t="s">
        <v>289</v>
      </c>
      <c r="F138" s="190" t="s">
        <v>792</v>
      </c>
      <c r="G138" s="191" t="s">
        <v>281</v>
      </c>
      <c r="H138" s="192">
        <v>1</v>
      </c>
      <c r="I138" s="193"/>
      <c r="J138" s="194">
        <f>ROUND(I138*H138,2)</f>
        <v>0</v>
      </c>
      <c r="K138" s="195"/>
      <c r="L138" s="40"/>
      <c r="M138" s="196" t="s">
        <v>1</v>
      </c>
      <c r="N138" s="197" t="s">
        <v>43</v>
      </c>
      <c r="O138" s="72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151</v>
      </c>
      <c r="AT138" s="200" t="s">
        <v>147</v>
      </c>
      <c r="AU138" s="200" t="s">
        <v>88</v>
      </c>
      <c r="AY138" s="18" t="s">
        <v>144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8" t="s">
        <v>86</v>
      </c>
      <c r="BK138" s="201">
        <f>ROUND(I138*H138,2)</f>
        <v>0</v>
      </c>
      <c r="BL138" s="18" t="s">
        <v>151</v>
      </c>
      <c r="BM138" s="200" t="s">
        <v>793</v>
      </c>
    </row>
    <row r="139" spans="1:65" s="2" customFormat="1" ht="24.2" customHeight="1">
      <c r="A139" s="35"/>
      <c r="B139" s="36"/>
      <c r="C139" s="188" t="s">
        <v>145</v>
      </c>
      <c r="D139" s="188" t="s">
        <v>147</v>
      </c>
      <c r="E139" s="189" t="s">
        <v>794</v>
      </c>
      <c r="F139" s="190" t="s">
        <v>795</v>
      </c>
      <c r="G139" s="191" t="s">
        <v>396</v>
      </c>
      <c r="H139" s="192">
        <v>3.5</v>
      </c>
      <c r="I139" s="193"/>
      <c r="J139" s="194">
        <f>ROUND(I139*H139,2)</f>
        <v>0</v>
      </c>
      <c r="K139" s="195"/>
      <c r="L139" s="40"/>
      <c r="M139" s="196" t="s">
        <v>1</v>
      </c>
      <c r="N139" s="197" t="s">
        <v>43</v>
      </c>
      <c r="O139" s="72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151</v>
      </c>
      <c r="AT139" s="200" t="s">
        <v>147</v>
      </c>
      <c r="AU139" s="200" t="s">
        <v>88</v>
      </c>
      <c r="AY139" s="18" t="s">
        <v>144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8" t="s">
        <v>86</v>
      </c>
      <c r="BK139" s="201">
        <f>ROUND(I139*H139,2)</f>
        <v>0</v>
      </c>
      <c r="BL139" s="18" t="s">
        <v>151</v>
      </c>
      <c r="BM139" s="200" t="s">
        <v>796</v>
      </c>
    </row>
    <row r="140" spans="1:65" s="2" customFormat="1" ht="37.9" customHeight="1">
      <c r="A140" s="35"/>
      <c r="B140" s="36"/>
      <c r="C140" s="188" t="s">
        <v>151</v>
      </c>
      <c r="D140" s="188" t="s">
        <v>147</v>
      </c>
      <c r="E140" s="189" t="s">
        <v>797</v>
      </c>
      <c r="F140" s="190" t="s">
        <v>798</v>
      </c>
      <c r="G140" s="191" t="s">
        <v>799</v>
      </c>
      <c r="H140" s="192">
        <v>2</v>
      </c>
      <c r="I140" s="193"/>
      <c r="J140" s="194">
        <f>ROUND(I140*H140,2)</f>
        <v>0</v>
      </c>
      <c r="K140" s="195"/>
      <c r="L140" s="40"/>
      <c r="M140" s="196" t="s">
        <v>1</v>
      </c>
      <c r="N140" s="197" t="s">
        <v>43</v>
      </c>
      <c r="O140" s="72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151</v>
      </c>
      <c r="AT140" s="200" t="s">
        <v>147</v>
      </c>
      <c r="AU140" s="200" t="s">
        <v>88</v>
      </c>
      <c r="AY140" s="18" t="s">
        <v>144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8" t="s">
        <v>86</v>
      </c>
      <c r="BK140" s="201">
        <f>ROUND(I140*H140,2)</f>
        <v>0</v>
      </c>
      <c r="BL140" s="18" t="s">
        <v>151</v>
      </c>
      <c r="BM140" s="200" t="s">
        <v>800</v>
      </c>
    </row>
    <row r="141" spans="1:65" s="2" customFormat="1" ht="29.25">
      <c r="A141" s="35"/>
      <c r="B141" s="36"/>
      <c r="C141" s="37"/>
      <c r="D141" s="204" t="s">
        <v>159</v>
      </c>
      <c r="E141" s="37"/>
      <c r="F141" s="214" t="s">
        <v>801</v>
      </c>
      <c r="G141" s="37"/>
      <c r="H141" s="37"/>
      <c r="I141" s="215"/>
      <c r="J141" s="37"/>
      <c r="K141" s="37"/>
      <c r="L141" s="40"/>
      <c r="M141" s="216"/>
      <c r="N141" s="217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159</v>
      </c>
      <c r="AU141" s="18" t="s">
        <v>88</v>
      </c>
    </row>
    <row r="142" spans="1:65" s="2" customFormat="1" ht="37.9" customHeight="1">
      <c r="A142" s="35"/>
      <c r="B142" s="36"/>
      <c r="C142" s="188" t="s">
        <v>163</v>
      </c>
      <c r="D142" s="188" t="s">
        <v>147</v>
      </c>
      <c r="E142" s="189" t="s">
        <v>802</v>
      </c>
      <c r="F142" s="190" t="s">
        <v>803</v>
      </c>
      <c r="G142" s="191" t="s">
        <v>217</v>
      </c>
      <c r="H142" s="192">
        <v>21</v>
      </c>
      <c r="I142" s="193"/>
      <c r="J142" s="194">
        <f>ROUND(I142*H142,2)</f>
        <v>0</v>
      </c>
      <c r="K142" s="195"/>
      <c r="L142" s="40"/>
      <c r="M142" s="196" t="s">
        <v>1</v>
      </c>
      <c r="N142" s="197" t="s">
        <v>43</v>
      </c>
      <c r="O142" s="72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0" t="s">
        <v>151</v>
      </c>
      <c r="AT142" s="200" t="s">
        <v>147</v>
      </c>
      <c r="AU142" s="200" t="s">
        <v>88</v>
      </c>
      <c r="AY142" s="18" t="s">
        <v>144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8" t="s">
        <v>86</v>
      </c>
      <c r="BK142" s="201">
        <f>ROUND(I142*H142,2)</f>
        <v>0</v>
      </c>
      <c r="BL142" s="18" t="s">
        <v>151</v>
      </c>
      <c r="BM142" s="200" t="s">
        <v>804</v>
      </c>
    </row>
    <row r="143" spans="1:65" s="13" customFormat="1" ht="11.25">
      <c r="B143" s="202"/>
      <c r="C143" s="203"/>
      <c r="D143" s="204" t="s">
        <v>153</v>
      </c>
      <c r="E143" s="205" t="s">
        <v>1</v>
      </c>
      <c r="F143" s="206" t="s">
        <v>805</v>
      </c>
      <c r="G143" s="203"/>
      <c r="H143" s="207">
        <v>21</v>
      </c>
      <c r="I143" s="208"/>
      <c r="J143" s="203"/>
      <c r="K143" s="203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153</v>
      </c>
      <c r="AU143" s="213" t="s">
        <v>88</v>
      </c>
      <c r="AV143" s="13" t="s">
        <v>88</v>
      </c>
      <c r="AW143" s="13" t="s">
        <v>34</v>
      </c>
      <c r="AX143" s="13" t="s">
        <v>78</v>
      </c>
      <c r="AY143" s="213" t="s">
        <v>144</v>
      </c>
    </row>
    <row r="144" spans="1:65" s="15" customFormat="1" ht="11.25">
      <c r="B144" s="228"/>
      <c r="C144" s="229"/>
      <c r="D144" s="204" t="s">
        <v>153</v>
      </c>
      <c r="E144" s="230" t="s">
        <v>1</v>
      </c>
      <c r="F144" s="231" t="s">
        <v>164</v>
      </c>
      <c r="G144" s="229"/>
      <c r="H144" s="232">
        <v>21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153</v>
      </c>
      <c r="AU144" s="238" t="s">
        <v>88</v>
      </c>
      <c r="AV144" s="15" t="s">
        <v>151</v>
      </c>
      <c r="AW144" s="15" t="s">
        <v>34</v>
      </c>
      <c r="AX144" s="15" t="s">
        <v>86</v>
      </c>
      <c r="AY144" s="238" t="s">
        <v>144</v>
      </c>
    </row>
    <row r="145" spans="1:65" s="2" customFormat="1" ht="24.2" customHeight="1">
      <c r="A145" s="35"/>
      <c r="B145" s="36"/>
      <c r="C145" s="188" t="s">
        <v>187</v>
      </c>
      <c r="D145" s="188" t="s">
        <v>147</v>
      </c>
      <c r="E145" s="189" t="s">
        <v>806</v>
      </c>
      <c r="F145" s="190" t="s">
        <v>807</v>
      </c>
      <c r="G145" s="191" t="s">
        <v>150</v>
      </c>
      <c r="H145" s="192">
        <v>3.24</v>
      </c>
      <c r="I145" s="193"/>
      <c r="J145" s="194">
        <f>ROUND(I145*H145,2)</f>
        <v>0</v>
      </c>
      <c r="K145" s="195"/>
      <c r="L145" s="40"/>
      <c r="M145" s="196" t="s">
        <v>1</v>
      </c>
      <c r="N145" s="197" t="s">
        <v>43</v>
      </c>
      <c r="O145" s="72"/>
      <c r="P145" s="198">
        <f>O145*H145</f>
        <v>0</v>
      </c>
      <c r="Q145" s="198">
        <v>0</v>
      </c>
      <c r="R145" s="198">
        <f>Q145*H145</f>
        <v>0</v>
      </c>
      <c r="S145" s="198">
        <v>1.5940000000000001</v>
      </c>
      <c r="T145" s="199">
        <f>S145*H145</f>
        <v>5.1645600000000007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0" t="s">
        <v>151</v>
      </c>
      <c r="AT145" s="200" t="s">
        <v>147</v>
      </c>
      <c r="AU145" s="200" t="s">
        <v>88</v>
      </c>
      <c r="AY145" s="18" t="s">
        <v>144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8" t="s">
        <v>86</v>
      </c>
      <c r="BK145" s="201">
        <f>ROUND(I145*H145,2)</f>
        <v>0</v>
      </c>
      <c r="BL145" s="18" t="s">
        <v>151</v>
      </c>
      <c r="BM145" s="200" t="s">
        <v>808</v>
      </c>
    </row>
    <row r="146" spans="1:65" s="13" customFormat="1" ht="11.25">
      <c r="B146" s="202"/>
      <c r="C146" s="203"/>
      <c r="D146" s="204" t="s">
        <v>153</v>
      </c>
      <c r="E146" s="205" t="s">
        <v>1</v>
      </c>
      <c r="F146" s="206" t="s">
        <v>809</v>
      </c>
      <c r="G146" s="203"/>
      <c r="H146" s="207">
        <v>3.24</v>
      </c>
      <c r="I146" s="208"/>
      <c r="J146" s="203"/>
      <c r="K146" s="203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153</v>
      </c>
      <c r="AU146" s="213" t="s">
        <v>88</v>
      </c>
      <c r="AV146" s="13" t="s">
        <v>88</v>
      </c>
      <c r="AW146" s="13" t="s">
        <v>34</v>
      </c>
      <c r="AX146" s="13" t="s">
        <v>86</v>
      </c>
      <c r="AY146" s="213" t="s">
        <v>144</v>
      </c>
    </row>
    <row r="147" spans="1:65" s="2" customFormat="1" ht="37.9" customHeight="1">
      <c r="A147" s="35"/>
      <c r="B147" s="36"/>
      <c r="C147" s="188" t="s">
        <v>192</v>
      </c>
      <c r="D147" s="188" t="s">
        <v>147</v>
      </c>
      <c r="E147" s="189" t="s">
        <v>810</v>
      </c>
      <c r="F147" s="190" t="s">
        <v>811</v>
      </c>
      <c r="G147" s="191" t="s">
        <v>281</v>
      </c>
      <c r="H147" s="192">
        <v>2</v>
      </c>
      <c r="I147" s="193"/>
      <c r="J147" s="194">
        <f>ROUND(I147*H147,2)</f>
        <v>0</v>
      </c>
      <c r="K147" s="195"/>
      <c r="L147" s="40"/>
      <c r="M147" s="196" t="s">
        <v>1</v>
      </c>
      <c r="N147" s="197" t="s">
        <v>43</v>
      </c>
      <c r="O147" s="72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151</v>
      </c>
      <c r="AT147" s="200" t="s">
        <v>147</v>
      </c>
      <c r="AU147" s="200" t="s">
        <v>88</v>
      </c>
      <c r="AY147" s="18" t="s">
        <v>144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8" t="s">
        <v>86</v>
      </c>
      <c r="BK147" s="201">
        <f>ROUND(I147*H147,2)</f>
        <v>0</v>
      </c>
      <c r="BL147" s="18" t="s">
        <v>151</v>
      </c>
      <c r="BM147" s="200" t="s">
        <v>812</v>
      </c>
    </row>
    <row r="148" spans="1:65" s="2" customFormat="1" ht="49.15" customHeight="1">
      <c r="A148" s="35"/>
      <c r="B148" s="36"/>
      <c r="C148" s="188" t="s">
        <v>196</v>
      </c>
      <c r="D148" s="188" t="s">
        <v>147</v>
      </c>
      <c r="E148" s="189" t="s">
        <v>813</v>
      </c>
      <c r="F148" s="190" t="s">
        <v>814</v>
      </c>
      <c r="G148" s="191" t="s">
        <v>217</v>
      </c>
      <c r="H148" s="192">
        <v>21</v>
      </c>
      <c r="I148" s="193"/>
      <c r="J148" s="194">
        <f>ROUND(I148*H148,2)</f>
        <v>0</v>
      </c>
      <c r="K148" s="195"/>
      <c r="L148" s="40"/>
      <c r="M148" s="196" t="s">
        <v>1</v>
      </c>
      <c r="N148" s="197" t="s">
        <v>43</v>
      </c>
      <c r="O148" s="72"/>
      <c r="P148" s="198">
        <f>O148*H148</f>
        <v>0</v>
      </c>
      <c r="Q148" s="198">
        <v>0</v>
      </c>
      <c r="R148" s="198">
        <f>Q148*H148</f>
        <v>0</v>
      </c>
      <c r="S148" s="198">
        <v>2.1999999999999999E-2</v>
      </c>
      <c r="T148" s="199">
        <f>S148*H148</f>
        <v>0.46199999999999997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151</v>
      </c>
      <c r="AT148" s="200" t="s">
        <v>147</v>
      </c>
      <c r="AU148" s="200" t="s">
        <v>88</v>
      </c>
      <c r="AY148" s="18" t="s">
        <v>144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8" t="s">
        <v>86</v>
      </c>
      <c r="BK148" s="201">
        <f>ROUND(I148*H148,2)</f>
        <v>0</v>
      </c>
      <c r="BL148" s="18" t="s">
        <v>151</v>
      </c>
      <c r="BM148" s="200" t="s">
        <v>815</v>
      </c>
    </row>
    <row r="149" spans="1:65" s="13" customFormat="1" ht="11.25">
      <c r="B149" s="202"/>
      <c r="C149" s="203"/>
      <c r="D149" s="204" t="s">
        <v>153</v>
      </c>
      <c r="E149" s="205" t="s">
        <v>1</v>
      </c>
      <c r="F149" s="206" t="s">
        <v>816</v>
      </c>
      <c r="G149" s="203"/>
      <c r="H149" s="207">
        <v>27</v>
      </c>
      <c r="I149" s="208"/>
      <c r="J149" s="203"/>
      <c r="K149" s="203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153</v>
      </c>
      <c r="AU149" s="213" t="s">
        <v>88</v>
      </c>
      <c r="AV149" s="13" t="s">
        <v>88</v>
      </c>
      <c r="AW149" s="13" t="s">
        <v>34</v>
      </c>
      <c r="AX149" s="13" t="s">
        <v>78</v>
      </c>
      <c r="AY149" s="213" t="s">
        <v>144</v>
      </c>
    </row>
    <row r="150" spans="1:65" s="13" customFormat="1" ht="11.25">
      <c r="B150" s="202"/>
      <c r="C150" s="203"/>
      <c r="D150" s="204" t="s">
        <v>153</v>
      </c>
      <c r="E150" s="205" t="s">
        <v>1</v>
      </c>
      <c r="F150" s="206" t="s">
        <v>817</v>
      </c>
      <c r="G150" s="203"/>
      <c r="H150" s="207">
        <v>-6</v>
      </c>
      <c r="I150" s="208"/>
      <c r="J150" s="203"/>
      <c r="K150" s="203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153</v>
      </c>
      <c r="AU150" s="213" t="s">
        <v>88</v>
      </c>
      <c r="AV150" s="13" t="s">
        <v>88</v>
      </c>
      <c r="AW150" s="13" t="s">
        <v>34</v>
      </c>
      <c r="AX150" s="13" t="s">
        <v>78</v>
      </c>
      <c r="AY150" s="213" t="s">
        <v>144</v>
      </c>
    </row>
    <row r="151" spans="1:65" s="15" customFormat="1" ht="11.25">
      <c r="B151" s="228"/>
      <c r="C151" s="229"/>
      <c r="D151" s="204" t="s">
        <v>153</v>
      </c>
      <c r="E151" s="230" t="s">
        <v>1</v>
      </c>
      <c r="F151" s="231" t="s">
        <v>164</v>
      </c>
      <c r="G151" s="229"/>
      <c r="H151" s="232">
        <v>21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153</v>
      </c>
      <c r="AU151" s="238" t="s">
        <v>88</v>
      </c>
      <c r="AV151" s="15" t="s">
        <v>151</v>
      </c>
      <c r="AW151" s="15" t="s">
        <v>34</v>
      </c>
      <c r="AX151" s="15" t="s">
        <v>86</v>
      </c>
      <c r="AY151" s="238" t="s">
        <v>144</v>
      </c>
    </row>
    <row r="152" spans="1:65" s="12" customFormat="1" ht="22.9" customHeight="1">
      <c r="B152" s="172"/>
      <c r="C152" s="173"/>
      <c r="D152" s="174" t="s">
        <v>77</v>
      </c>
      <c r="E152" s="186" t="s">
        <v>391</v>
      </c>
      <c r="F152" s="186" t="s">
        <v>818</v>
      </c>
      <c r="G152" s="173"/>
      <c r="H152" s="173"/>
      <c r="I152" s="176"/>
      <c r="J152" s="187">
        <f>BK152</f>
        <v>0</v>
      </c>
      <c r="K152" s="173"/>
      <c r="L152" s="178"/>
      <c r="M152" s="179"/>
      <c r="N152" s="180"/>
      <c r="O152" s="180"/>
      <c r="P152" s="181">
        <f>SUM(P153:P168)</f>
        <v>0</v>
      </c>
      <c r="Q152" s="180"/>
      <c r="R152" s="181">
        <f>SUM(R153:R168)</f>
        <v>0</v>
      </c>
      <c r="S152" s="180"/>
      <c r="T152" s="182">
        <f>SUM(T153:T168)</f>
        <v>0</v>
      </c>
      <c r="AR152" s="183" t="s">
        <v>86</v>
      </c>
      <c r="AT152" s="184" t="s">
        <v>77</v>
      </c>
      <c r="AU152" s="184" t="s">
        <v>86</v>
      </c>
      <c r="AY152" s="183" t="s">
        <v>144</v>
      </c>
      <c r="BK152" s="185">
        <f>SUM(BK153:BK168)</f>
        <v>0</v>
      </c>
    </row>
    <row r="153" spans="1:65" s="2" customFormat="1" ht="24.2" customHeight="1">
      <c r="A153" s="35"/>
      <c r="B153" s="36"/>
      <c r="C153" s="188" t="s">
        <v>200</v>
      </c>
      <c r="D153" s="188" t="s">
        <v>147</v>
      </c>
      <c r="E153" s="189" t="s">
        <v>400</v>
      </c>
      <c r="F153" s="190" t="s">
        <v>401</v>
      </c>
      <c r="G153" s="191" t="s">
        <v>396</v>
      </c>
      <c r="H153" s="192">
        <v>23.547999999999998</v>
      </c>
      <c r="I153" s="193"/>
      <c r="J153" s="194">
        <f>ROUND(I153*H153,2)</f>
        <v>0</v>
      </c>
      <c r="K153" s="195"/>
      <c r="L153" s="40"/>
      <c r="M153" s="196" t="s">
        <v>1</v>
      </c>
      <c r="N153" s="197" t="s">
        <v>43</v>
      </c>
      <c r="O153" s="72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0" t="s">
        <v>151</v>
      </c>
      <c r="AT153" s="200" t="s">
        <v>147</v>
      </c>
      <c r="AU153" s="200" t="s">
        <v>88</v>
      </c>
      <c r="AY153" s="18" t="s">
        <v>144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8" t="s">
        <v>86</v>
      </c>
      <c r="BK153" s="201">
        <f>ROUND(I153*H153,2)</f>
        <v>0</v>
      </c>
      <c r="BL153" s="18" t="s">
        <v>151</v>
      </c>
      <c r="BM153" s="200" t="s">
        <v>819</v>
      </c>
    </row>
    <row r="154" spans="1:65" s="2" customFormat="1" ht="24.2" customHeight="1">
      <c r="A154" s="35"/>
      <c r="B154" s="36"/>
      <c r="C154" s="188" t="s">
        <v>168</v>
      </c>
      <c r="D154" s="188" t="s">
        <v>147</v>
      </c>
      <c r="E154" s="189" t="s">
        <v>404</v>
      </c>
      <c r="F154" s="190" t="s">
        <v>405</v>
      </c>
      <c r="G154" s="191" t="s">
        <v>396</v>
      </c>
      <c r="H154" s="192">
        <v>23.547999999999998</v>
      </c>
      <c r="I154" s="193"/>
      <c r="J154" s="194">
        <f>ROUND(I154*H154,2)</f>
        <v>0</v>
      </c>
      <c r="K154" s="195"/>
      <c r="L154" s="40"/>
      <c r="M154" s="196" t="s">
        <v>1</v>
      </c>
      <c r="N154" s="197" t="s">
        <v>43</v>
      </c>
      <c r="O154" s="72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0" t="s">
        <v>151</v>
      </c>
      <c r="AT154" s="200" t="s">
        <v>147</v>
      </c>
      <c r="AU154" s="200" t="s">
        <v>88</v>
      </c>
      <c r="AY154" s="18" t="s">
        <v>144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8" t="s">
        <v>86</v>
      </c>
      <c r="BK154" s="201">
        <f>ROUND(I154*H154,2)</f>
        <v>0</v>
      </c>
      <c r="BL154" s="18" t="s">
        <v>151</v>
      </c>
      <c r="BM154" s="200" t="s">
        <v>820</v>
      </c>
    </row>
    <row r="155" spans="1:65" s="2" customFormat="1" ht="24.2" customHeight="1">
      <c r="A155" s="35"/>
      <c r="B155" s="36"/>
      <c r="C155" s="188" t="s">
        <v>210</v>
      </c>
      <c r="D155" s="188" t="s">
        <v>147</v>
      </c>
      <c r="E155" s="189" t="s">
        <v>408</v>
      </c>
      <c r="F155" s="190" t="s">
        <v>409</v>
      </c>
      <c r="G155" s="191" t="s">
        <v>396</v>
      </c>
      <c r="H155" s="192">
        <v>447.41199999999998</v>
      </c>
      <c r="I155" s="193"/>
      <c r="J155" s="194">
        <f>ROUND(I155*H155,2)</f>
        <v>0</v>
      </c>
      <c r="K155" s="195"/>
      <c r="L155" s="40"/>
      <c r="M155" s="196" t="s">
        <v>1</v>
      </c>
      <c r="N155" s="197" t="s">
        <v>43</v>
      </c>
      <c r="O155" s="72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0" t="s">
        <v>151</v>
      </c>
      <c r="AT155" s="200" t="s">
        <v>147</v>
      </c>
      <c r="AU155" s="200" t="s">
        <v>88</v>
      </c>
      <c r="AY155" s="18" t="s">
        <v>144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8" t="s">
        <v>86</v>
      </c>
      <c r="BK155" s="201">
        <f>ROUND(I155*H155,2)</f>
        <v>0</v>
      </c>
      <c r="BL155" s="18" t="s">
        <v>151</v>
      </c>
      <c r="BM155" s="200" t="s">
        <v>821</v>
      </c>
    </row>
    <row r="156" spans="1:65" s="13" customFormat="1" ht="11.25">
      <c r="B156" s="202"/>
      <c r="C156" s="203"/>
      <c r="D156" s="204" t="s">
        <v>153</v>
      </c>
      <c r="E156" s="203"/>
      <c r="F156" s="206" t="s">
        <v>822</v>
      </c>
      <c r="G156" s="203"/>
      <c r="H156" s="207">
        <v>447.41199999999998</v>
      </c>
      <c r="I156" s="208"/>
      <c r="J156" s="203"/>
      <c r="K156" s="203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153</v>
      </c>
      <c r="AU156" s="213" t="s">
        <v>88</v>
      </c>
      <c r="AV156" s="13" t="s">
        <v>88</v>
      </c>
      <c r="AW156" s="13" t="s">
        <v>4</v>
      </c>
      <c r="AX156" s="13" t="s">
        <v>86</v>
      </c>
      <c r="AY156" s="213" t="s">
        <v>144</v>
      </c>
    </row>
    <row r="157" spans="1:65" s="2" customFormat="1" ht="24.2" customHeight="1">
      <c r="A157" s="35"/>
      <c r="B157" s="36"/>
      <c r="C157" s="188" t="s">
        <v>214</v>
      </c>
      <c r="D157" s="188" t="s">
        <v>147</v>
      </c>
      <c r="E157" s="189" t="s">
        <v>823</v>
      </c>
      <c r="F157" s="190" t="s">
        <v>824</v>
      </c>
      <c r="G157" s="191" t="s">
        <v>396</v>
      </c>
      <c r="H157" s="192">
        <v>0.1</v>
      </c>
      <c r="I157" s="193"/>
      <c r="J157" s="194">
        <f>ROUND(I157*H157,2)</f>
        <v>0</v>
      </c>
      <c r="K157" s="195"/>
      <c r="L157" s="40"/>
      <c r="M157" s="196" t="s">
        <v>1</v>
      </c>
      <c r="N157" s="197" t="s">
        <v>43</v>
      </c>
      <c r="O157" s="72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0" t="s">
        <v>151</v>
      </c>
      <c r="AT157" s="200" t="s">
        <v>147</v>
      </c>
      <c r="AU157" s="200" t="s">
        <v>88</v>
      </c>
      <c r="AY157" s="18" t="s">
        <v>144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8" t="s">
        <v>86</v>
      </c>
      <c r="BK157" s="201">
        <f>ROUND(I157*H157,2)</f>
        <v>0</v>
      </c>
      <c r="BL157" s="18" t="s">
        <v>151</v>
      </c>
      <c r="BM157" s="200" t="s">
        <v>825</v>
      </c>
    </row>
    <row r="158" spans="1:65" s="2" customFormat="1" ht="58.5">
      <c r="A158" s="35"/>
      <c r="B158" s="36"/>
      <c r="C158" s="37"/>
      <c r="D158" s="204" t="s">
        <v>159</v>
      </c>
      <c r="E158" s="37"/>
      <c r="F158" s="214" t="s">
        <v>826</v>
      </c>
      <c r="G158" s="37"/>
      <c r="H158" s="37"/>
      <c r="I158" s="215"/>
      <c r="J158" s="37"/>
      <c r="K158" s="37"/>
      <c r="L158" s="40"/>
      <c r="M158" s="216"/>
      <c r="N158" s="217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159</v>
      </c>
      <c r="AU158" s="18" t="s">
        <v>88</v>
      </c>
    </row>
    <row r="159" spans="1:65" s="2" customFormat="1" ht="24.2" customHeight="1">
      <c r="A159" s="35"/>
      <c r="B159" s="36"/>
      <c r="C159" s="188" t="s">
        <v>221</v>
      </c>
      <c r="D159" s="188" t="s">
        <v>147</v>
      </c>
      <c r="E159" s="189" t="s">
        <v>827</v>
      </c>
      <c r="F159" s="190" t="s">
        <v>828</v>
      </c>
      <c r="G159" s="191" t="s">
        <v>396</v>
      </c>
      <c r="H159" s="192">
        <v>5.3730000000000002</v>
      </c>
      <c r="I159" s="193"/>
      <c r="J159" s="194">
        <f>ROUND(I159*H159,2)</f>
        <v>0</v>
      </c>
      <c r="K159" s="195"/>
      <c r="L159" s="40"/>
      <c r="M159" s="196" t="s">
        <v>1</v>
      </c>
      <c r="N159" s="197" t="s">
        <v>43</v>
      </c>
      <c r="O159" s="72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0" t="s">
        <v>151</v>
      </c>
      <c r="AT159" s="200" t="s">
        <v>147</v>
      </c>
      <c r="AU159" s="200" t="s">
        <v>88</v>
      </c>
      <c r="AY159" s="18" t="s">
        <v>144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8" t="s">
        <v>86</v>
      </c>
      <c r="BK159" s="201">
        <f>ROUND(I159*H159,2)</f>
        <v>0</v>
      </c>
      <c r="BL159" s="18" t="s">
        <v>151</v>
      </c>
      <c r="BM159" s="200" t="s">
        <v>829</v>
      </c>
    </row>
    <row r="160" spans="1:65" s="2" customFormat="1" ht="24.2" customHeight="1">
      <c r="A160" s="35"/>
      <c r="B160" s="36"/>
      <c r="C160" s="188" t="s">
        <v>231</v>
      </c>
      <c r="D160" s="188" t="s">
        <v>147</v>
      </c>
      <c r="E160" s="189" t="s">
        <v>830</v>
      </c>
      <c r="F160" s="190" t="s">
        <v>831</v>
      </c>
      <c r="G160" s="191" t="s">
        <v>396</v>
      </c>
      <c r="H160" s="192">
        <v>9.1809999999999992</v>
      </c>
      <c r="I160" s="193"/>
      <c r="J160" s="194">
        <f>ROUND(I160*H160,2)</f>
        <v>0</v>
      </c>
      <c r="K160" s="195"/>
      <c r="L160" s="40"/>
      <c r="M160" s="196" t="s">
        <v>1</v>
      </c>
      <c r="N160" s="197" t="s">
        <v>43</v>
      </c>
      <c r="O160" s="72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0" t="s">
        <v>151</v>
      </c>
      <c r="AT160" s="200" t="s">
        <v>147</v>
      </c>
      <c r="AU160" s="200" t="s">
        <v>88</v>
      </c>
      <c r="AY160" s="18" t="s">
        <v>144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8" t="s">
        <v>86</v>
      </c>
      <c r="BK160" s="201">
        <f>ROUND(I160*H160,2)</f>
        <v>0</v>
      </c>
      <c r="BL160" s="18" t="s">
        <v>151</v>
      </c>
      <c r="BM160" s="200" t="s">
        <v>832</v>
      </c>
    </row>
    <row r="161" spans="1:65" s="2" customFormat="1" ht="24.2" customHeight="1">
      <c r="A161" s="35"/>
      <c r="B161" s="36"/>
      <c r="C161" s="188" t="s">
        <v>8</v>
      </c>
      <c r="D161" s="188" t="s">
        <v>147</v>
      </c>
      <c r="E161" s="189" t="s">
        <v>833</v>
      </c>
      <c r="F161" s="190" t="s">
        <v>834</v>
      </c>
      <c r="G161" s="191" t="s">
        <v>396</v>
      </c>
      <c r="H161" s="192">
        <v>2.9569999999999999</v>
      </c>
      <c r="I161" s="193"/>
      <c r="J161" s="194">
        <f>ROUND(I161*H161,2)</f>
        <v>0</v>
      </c>
      <c r="K161" s="195"/>
      <c r="L161" s="40"/>
      <c r="M161" s="196" t="s">
        <v>1</v>
      </c>
      <c r="N161" s="197" t="s">
        <v>43</v>
      </c>
      <c r="O161" s="72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0" t="s">
        <v>151</v>
      </c>
      <c r="AT161" s="200" t="s">
        <v>147</v>
      </c>
      <c r="AU161" s="200" t="s">
        <v>88</v>
      </c>
      <c r="AY161" s="18" t="s">
        <v>144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8" t="s">
        <v>86</v>
      </c>
      <c r="BK161" s="201">
        <f>ROUND(I161*H161,2)</f>
        <v>0</v>
      </c>
      <c r="BL161" s="18" t="s">
        <v>151</v>
      </c>
      <c r="BM161" s="200" t="s">
        <v>835</v>
      </c>
    </row>
    <row r="162" spans="1:65" s="2" customFormat="1" ht="24.2" customHeight="1">
      <c r="A162" s="35"/>
      <c r="B162" s="36"/>
      <c r="C162" s="188" t="s">
        <v>14</v>
      </c>
      <c r="D162" s="188" t="s">
        <v>147</v>
      </c>
      <c r="E162" s="189" t="s">
        <v>836</v>
      </c>
      <c r="F162" s="190" t="s">
        <v>837</v>
      </c>
      <c r="G162" s="191" t="s">
        <v>396</v>
      </c>
      <c r="H162" s="192">
        <v>5.8449999999999998</v>
      </c>
      <c r="I162" s="193"/>
      <c r="J162" s="194">
        <f>ROUND(I162*H162,2)</f>
        <v>0</v>
      </c>
      <c r="K162" s="195"/>
      <c r="L162" s="40"/>
      <c r="M162" s="196" t="s">
        <v>1</v>
      </c>
      <c r="N162" s="197" t="s">
        <v>43</v>
      </c>
      <c r="O162" s="72"/>
      <c r="P162" s="198">
        <f>O162*H162</f>
        <v>0</v>
      </c>
      <c r="Q162" s="198">
        <v>0</v>
      </c>
      <c r="R162" s="198">
        <f>Q162*H162</f>
        <v>0</v>
      </c>
      <c r="S162" s="198">
        <v>0</v>
      </c>
      <c r="T162" s="19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0" t="s">
        <v>151</v>
      </c>
      <c r="AT162" s="200" t="s">
        <v>147</v>
      </c>
      <c r="AU162" s="200" t="s">
        <v>88</v>
      </c>
      <c r="AY162" s="18" t="s">
        <v>144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8" t="s">
        <v>86</v>
      </c>
      <c r="BK162" s="201">
        <f>ROUND(I162*H162,2)</f>
        <v>0</v>
      </c>
      <c r="BL162" s="18" t="s">
        <v>151</v>
      </c>
      <c r="BM162" s="200" t="s">
        <v>838</v>
      </c>
    </row>
    <row r="163" spans="1:65" s="13" customFormat="1" ht="11.25">
      <c r="B163" s="202"/>
      <c r="C163" s="203"/>
      <c r="D163" s="204" t="s">
        <v>153</v>
      </c>
      <c r="E163" s="205" t="s">
        <v>1</v>
      </c>
      <c r="F163" s="206" t="s">
        <v>839</v>
      </c>
      <c r="G163" s="203"/>
      <c r="H163" s="207">
        <v>23.456</v>
      </c>
      <c r="I163" s="208"/>
      <c r="J163" s="203"/>
      <c r="K163" s="203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153</v>
      </c>
      <c r="AU163" s="213" t="s">
        <v>88</v>
      </c>
      <c r="AV163" s="13" t="s">
        <v>88</v>
      </c>
      <c r="AW163" s="13" t="s">
        <v>34</v>
      </c>
      <c r="AX163" s="13" t="s">
        <v>78</v>
      </c>
      <c r="AY163" s="213" t="s">
        <v>144</v>
      </c>
    </row>
    <row r="164" spans="1:65" s="13" customFormat="1" ht="11.25">
      <c r="B164" s="202"/>
      <c r="C164" s="203"/>
      <c r="D164" s="204" t="s">
        <v>153</v>
      </c>
      <c r="E164" s="205" t="s">
        <v>1</v>
      </c>
      <c r="F164" s="206" t="s">
        <v>840</v>
      </c>
      <c r="G164" s="203"/>
      <c r="H164" s="207">
        <v>-0.1</v>
      </c>
      <c r="I164" s="208"/>
      <c r="J164" s="203"/>
      <c r="K164" s="203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153</v>
      </c>
      <c r="AU164" s="213" t="s">
        <v>88</v>
      </c>
      <c r="AV164" s="13" t="s">
        <v>88</v>
      </c>
      <c r="AW164" s="13" t="s">
        <v>34</v>
      </c>
      <c r="AX164" s="13" t="s">
        <v>78</v>
      </c>
      <c r="AY164" s="213" t="s">
        <v>144</v>
      </c>
    </row>
    <row r="165" spans="1:65" s="13" customFormat="1" ht="11.25">
      <c r="B165" s="202"/>
      <c r="C165" s="203"/>
      <c r="D165" s="204" t="s">
        <v>153</v>
      </c>
      <c r="E165" s="205" t="s">
        <v>1</v>
      </c>
      <c r="F165" s="206" t="s">
        <v>841</v>
      </c>
      <c r="G165" s="203"/>
      <c r="H165" s="207">
        <v>-9.1809999999999992</v>
      </c>
      <c r="I165" s="208"/>
      <c r="J165" s="203"/>
      <c r="K165" s="203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153</v>
      </c>
      <c r="AU165" s="213" t="s">
        <v>88</v>
      </c>
      <c r="AV165" s="13" t="s">
        <v>88</v>
      </c>
      <c r="AW165" s="13" t="s">
        <v>34</v>
      </c>
      <c r="AX165" s="13" t="s">
        <v>78</v>
      </c>
      <c r="AY165" s="213" t="s">
        <v>144</v>
      </c>
    </row>
    <row r="166" spans="1:65" s="13" customFormat="1" ht="11.25">
      <c r="B166" s="202"/>
      <c r="C166" s="203"/>
      <c r="D166" s="204" t="s">
        <v>153</v>
      </c>
      <c r="E166" s="205" t="s">
        <v>1</v>
      </c>
      <c r="F166" s="206" t="s">
        <v>842</v>
      </c>
      <c r="G166" s="203"/>
      <c r="H166" s="207">
        <v>-2.9569999999999999</v>
      </c>
      <c r="I166" s="208"/>
      <c r="J166" s="203"/>
      <c r="K166" s="203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153</v>
      </c>
      <c r="AU166" s="213" t="s">
        <v>88</v>
      </c>
      <c r="AV166" s="13" t="s">
        <v>88</v>
      </c>
      <c r="AW166" s="13" t="s">
        <v>34</v>
      </c>
      <c r="AX166" s="13" t="s">
        <v>78</v>
      </c>
      <c r="AY166" s="213" t="s">
        <v>144</v>
      </c>
    </row>
    <row r="167" spans="1:65" s="13" customFormat="1" ht="11.25">
      <c r="B167" s="202"/>
      <c r="C167" s="203"/>
      <c r="D167" s="204" t="s">
        <v>153</v>
      </c>
      <c r="E167" s="205" t="s">
        <v>1</v>
      </c>
      <c r="F167" s="206" t="s">
        <v>843</v>
      </c>
      <c r="G167" s="203"/>
      <c r="H167" s="207">
        <v>-5.3730000000000002</v>
      </c>
      <c r="I167" s="208"/>
      <c r="J167" s="203"/>
      <c r="K167" s="203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153</v>
      </c>
      <c r="AU167" s="213" t="s">
        <v>88</v>
      </c>
      <c r="AV167" s="13" t="s">
        <v>88</v>
      </c>
      <c r="AW167" s="13" t="s">
        <v>34</v>
      </c>
      <c r="AX167" s="13" t="s">
        <v>78</v>
      </c>
      <c r="AY167" s="213" t="s">
        <v>144</v>
      </c>
    </row>
    <row r="168" spans="1:65" s="15" customFormat="1" ht="11.25">
      <c r="B168" s="228"/>
      <c r="C168" s="229"/>
      <c r="D168" s="204" t="s">
        <v>153</v>
      </c>
      <c r="E168" s="230" t="s">
        <v>1</v>
      </c>
      <c r="F168" s="231" t="s">
        <v>164</v>
      </c>
      <c r="G168" s="229"/>
      <c r="H168" s="232">
        <v>5.8449999999999998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153</v>
      </c>
      <c r="AU168" s="238" t="s">
        <v>88</v>
      </c>
      <c r="AV168" s="15" t="s">
        <v>151</v>
      </c>
      <c r="AW168" s="15" t="s">
        <v>34</v>
      </c>
      <c r="AX168" s="15" t="s">
        <v>86</v>
      </c>
      <c r="AY168" s="238" t="s">
        <v>144</v>
      </c>
    </row>
    <row r="169" spans="1:65" s="12" customFormat="1" ht="22.9" customHeight="1">
      <c r="B169" s="172"/>
      <c r="C169" s="173"/>
      <c r="D169" s="174" t="s">
        <v>77</v>
      </c>
      <c r="E169" s="186" t="s">
        <v>423</v>
      </c>
      <c r="F169" s="186" t="s">
        <v>424</v>
      </c>
      <c r="G169" s="173"/>
      <c r="H169" s="173"/>
      <c r="I169" s="176"/>
      <c r="J169" s="187">
        <f>BK169</f>
        <v>0</v>
      </c>
      <c r="K169" s="173"/>
      <c r="L169" s="178"/>
      <c r="M169" s="179"/>
      <c r="N169" s="180"/>
      <c r="O169" s="180"/>
      <c r="P169" s="181">
        <f>P170</f>
        <v>0</v>
      </c>
      <c r="Q169" s="180"/>
      <c r="R169" s="181">
        <f>R170</f>
        <v>0</v>
      </c>
      <c r="S169" s="180"/>
      <c r="T169" s="182">
        <f>T170</f>
        <v>0</v>
      </c>
      <c r="AR169" s="183" t="s">
        <v>86</v>
      </c>
      <c r="AT169" s="184" t="s">
        <v>77</v>
      </c>
      <c r="AU169" s="184" t="s">
        <v>86</v>
      </c>
      <c r="AY169" s="183" t="s">
        <v>144</v>
      </c>
      <c r="BK169" s="185">
        <f>BK170</f>
        <v>0</v>
      </c>
    </row>
    <row r="170" spans="1:65" s="2" customFormat="1" ht="14.45" customHeight="1">
      <c r="A170" s="35"/>
      <c r="B170" s="36"/>
      <c r="C170" s="188" t="s">
        <v>248</v>
      </c>
      <c r="D170" s="188" t="s">
        <v>147</v>
      </c>
      <c r="E170" s="189" t="s">
        <v>426</v>
      </c>
      <c r="F170" s="190" t="s">
        <v>427</v>
      </c>
      <c r="G170" s="191" t="s">
        <v>396</v>
      </c>
      <c r="H170" s="192">
        <v>13.416</v>
      </c>
      <c r="I170" s="193"/>
      <c r="J170" s="194">
        <f>ROUND(I170*H170,2)</f>
        <v>0</v>
      </c>
      <c r="K170" s="195"/>
      <c r="L170" s="40"/>
      <c r="M170" s="196" t="s">
        <v>1</v>
      </c>
      <c r="N170" s="197" t="s">
        <v>43</v>
      </c>
      <c r="O170" s="72"/>
      <c r="P170" s="198">
        <f>O170*H170</f>
        <v>0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0" t="s">
        <v>151</v>
      </c>
      <c r="AT170" s="200" t="s">
        <v>147</v>
      </c>
      <c r="AU170" s="200" t="s">
        <v>88</v>
      </c>
      <c r="AY170" s="18" t="s">
        <v>144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8" t="s">
        <v>86</v>
      </c>
      <c r="BK170" s="201">
        <f>ROUND(I170*H170,2)</f>
        <v>0</v>
      </c>
      <c r="BL170" s="18" t="s">
        <v>151</v>
      </c>
      <c r="BM170" s="200" t="s">
        <v>844</v>
      </c>
    </row>
    <row r="171" spans="1:65" s="12" customFormat="1" ht="22.9" customHeight="1">
      <c r="B171" s="172"/>
      <c r="C171" s="173"/>
      <c r="D171" s="174" t="s">
        <v>77</v>
      </c>
      <c r="E171" s="186" t="s">
        <v>845</v>
      </c>
      <c r="F171" s="186" t="s">
        <v>846</v>
      </c>
      <c r="G171" s="173"/>
      <c r="H171" s="173"/>
      <c r="I171" s="176"/>
      <c r="J171" s="187">
        <f>BK171</f>
        <v>0</v>
      </c>
      <c r="K171" s="173"/>
      <c r="L171" s="178"/>
      <c r="M171" s="179"/>
      <c r="N171" s="180"/>
      <c r="O171" s="180"/>
      <c r="P171" s="181">
        <f>P172</f>
        <v>0</v>
      </c>
      <c r="Q171" s="180"/>
      <c r="R171" s="181">
        <f>R172</f>
        <v>0</v>
      </c>
      <c r="S171" s="180"/>
      <c r="T171" s="182">
        <f>T172</f>
        <v>2.9573300000000002</v>
      </c>
      <c r="AR171" s="183" t="s">
        <v>88</v>
      </c>
      <c r="AT171" s="184" t="s">
        <v>77</v>
      </c>
      <c r="AU171" s="184" t="s">
        <v>86</v>
      </c>
      <c r="AY171" s="183" t="s">
        <v>144</v>
      </c>
      <c r="BK171" s="185">
        <f>BK172</f>
        <v>0</v>
      </c>
    </row>
    <row r="172" spans="1:65" s="2" customFormat="1" ht="14.45" customHeight="1">
      <c r="A172" s="35"/>
      <c r="B172" s="36"/>
      <c r="C172" s="188" t="s">
        <v>259</v>
      </c>
      <c r="D172" s="188" t="s">
        <v>147</v>
      </c>
      <c r="E172" s="189" t="s">
        <v>847</v>
      </c>
      <c r="F172" s="190" t="s">
        <v>848</v>
      </c>
      <c r="G172" s="191" t="s">
        <v>174</v>
      </c>
      <c r="H172" s="192">
        <v>295.733</v>
      </c>
      <c r="I172" s="193"/>
      <c r="J172" s="194">
        <f>ROUND(I172*H172,2)</f>
        <v>0</v>
      </c>
      <c r="K172" s="195"/>
      <c r="L172" s="40"/>
      <c r="M172" s="196" t="s">
        <v>1</v>
      </c>
      <c r="N172" s="197" t="s">
        <v>43</v>
      </c>
      <c r="O172" s="72"/>
      <c r="P172" s="198">
        <f>O172*H172</f>
        <v>0</v>
      </c>
      <c r="Q172" s="198">
        <v>0</v>
      </c>
      <c r="R172" s="198">
        <f>Q172*H172</f>
        <v>0</v>
      </c>
      <c r="S172" s="198">
        <v>0.01</v>
      </c>
      <c r="T172" s="199">
        <f>S172*H172</f>
        <v>2.9573300000000002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14</v>
      </c>
      <c r="AT172" s="200" t="s">
        <v>147</v>
      </c>
      <c r="AU172" s="200" t="s">
        <v>88</v>
      </c>
      <c r="AY172" s="18" t="s">
        <v>144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8" t="s">
        <v>86</v>
      </c>
      <c r="BK172" s="201">
        <f>ROUND(I172*H172,2)</f>
        <v>0</v>
      </c>
      <c r="BL172" s="18" t="s">
        <v>14</v>
      </c>
      <c r="BM172" s="200" t="s">
        <v>849</v>
      </c>
    </row>
    <row r="173" spans="1:65" s="12" customFormat="1" ht="22.9" customHeight="1">
      <c r="B173" s="172"/>
      <c r="C173" s="173"/>
      <c r="D173" s="174" t="s">
        <v>77</v>
      </c>
      <c r="E173" s="186" t="s">
        <v>437</v>
      </c>
      <c r="F173" s="186" t="s">
        <v>850</v>
      </c>
      <c r="G173" s="173"/>
      <c r="H173" s="173"/>
      <c r="I173" s="176"/>
      <c r="J173" s="187">
        <f>BK173</f>
        <v>0</v>
      </c>
      <c r="K173" s="173"/>
      <c r="L173" s="178"/>
      <c r="M173" s="179"/>
      <c r="N173" s="180"/>
      <c r="O173" s="180"/>
      <c r="P173" s="181">
        <f>SUM(P174:P175)</f>
        <v>0</v>
      </c>
      <c r="Q173" s="180"/>
      <c r="R173" s="181">
        <f>SUM(R174:R175)</f>
        <v>0</v>
      </c>
      <c r="S173" s="180"/>
      <c r="T173" s="182">
        <f>SUM(T174:T175)</f>
        <v>0</v>
      </c>
      <c r="AR173" s="183" t="s">
        <v>88</v>
      </c>
      <c r="AT173" s="184" t="s">
        <v>77</v>
      </c>
      <c r="AU173" s="184" t="s">
        <v>86</v>
      </c>
      <c r="AY173" s="183" t="s">
        <v>144</v>
      </c>
      <c r="BK173" s="185">
        <f>SUM(BK174:BK175)</f>
        <v>0</v>
      </c>
    </row>
    <row r="174" spans="1:65" s="2" customFormat="1" ht="24.2" customHeight="1">
      <c r="A174" s="35"/>
      <c r="B174" s="36"/>
      <c r="C174" s="188" t="s">
        <v>265</v>
      </c>
      <c r="D174" s="188" t="s">
        <v>147</v>
      </c>
      <c r="E174" s="189" t="s">
        <v>851</v>
      </c>
      <c r="F174" s="190" t="s">
        <v>852</v>
      </c>
      <c r="G174" s="191" t="s">
        <v>157</v>
      </c>
      <c r="H174" s="192">
        <v>1</v>
      </c>
      <c r="I174" s="193"/>
      <c r="J174" s="194">
        <f>ROUND(I174*H174,2)</f>
        <v>0</v>
      </c>
      <c r="K174" s="195"/>
      <c r="L174" s="40"/>
      <c r="M174" s="196" t="s">
        <v>1</v>
      </c>
      <c r="N174" s="197" t="s">
        <v>43</v>
      </c>
      <c r="O174" s="72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14</v>
      </c>
      <c r="AT174" s="200" t="s">
        <v>147</v>
      </c>
      <c r="AU174" s="200" t="s">
        <v>88</v>
      </c>
      <c r="AY174" s="18" t="s">
        <v>144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8" t="s">
        <v>86</v>
      </c>
      <c r="BK174" s="201">
        <f>ROUND(I174*H174,2)</f>
        <v>0</v>
      </c>
      <c r="BL174" s="18" t="s">
        <v>14</v>
      </c>
      <c r="BM174" s="200" t="s">
        <v>853</v>
      </c>
    </row>
    <row r="175" spans="1:65" s="2" customFormat="1" ht="14.45" customHeight="1">
      <c r="A175" s="35"/>
      <c r="B175" s="36"/>
      <c r="C175" s="250" t="s">
        <v>269</v>
      </c>
      <c r="D175" s="250" t="s">
        <v>273</v>
      </c>
      <c r="E175" s="251" t="s">
        <v>854</v>
      </c>
      <c r="F175" s="252" t="s">
        <v>855</v>
      </c>
      <c r="G175" s="253" t="s">
        <v>157</v>
      </c>
      <c r="H175" s="254">
        <v>1</v>
      </c>
      <c r="I175" s="255"/>
      <c r="J175" s="256">
        <f>ROUND(I175*H175,2)</f>
        <v>0</v>
      </c>
      <c r="K175" s="257"/>
      <c r="L175" s="258"/>
      <c r="M175" s="259" t="s">
        <v>1</v>
      </c>
      <c r="N175" s="260" t="s">
        <v>43</v>
      </c>
      <c r="O175" s="72"/>
      <c r="P175" s="198">
        <f>O175*H175</f>
        <v>0</v>
      </c>
      <c r="Q175" s="198">
        <v>0</v>
      </c>
      <c r="R175" s="198">
        <f>Q175*H175</f>
        <v>0</v>
      </c>
      <c r="S175" s="198">
        <v>0</v>
      </c>
      <c r="T175" s="19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0" t="s">
        <v>323</v>
      </c>
      <c r="AT175" s="200" t="s">
        <v>273</v>
      </c>
      <c r="AU175" s="200" t="s">
        <v>88</v>
      </c>
      <c r="AY175" s="18" t="s">
        <v>144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8" t="s">
        <v>86</v>
      </c>
      <c r="BK175" s="201">
        <f>ROUND(I175*H175,2)</f>
        <v>0</v>
      </c>
      <c r="BL175" s="18" t="s">
        <v>14</v>
      </c>
      <c r="BM175" s="200" t="s">
        <v>856</v>
      </c>
    </row>
    <row r="176" spans="1:65" s="12" customFormat="1" ht="22.9" customHeight="1">
      <c r="B176" s="172"/>
      <c r="C176" s="173"/>
      <c r="D176" s="174" t="s">
        <v>77</v>
      </c>
      <c r="E176" s="186" t="s">
        <v>857</v>
      </c>
      <c r="F176" s="186" t="s">
        <v>858</v>
      </c>
      <c r="G176" s="173"/>
      <c r="H176" s="173"/>
      <c r="I176" s="176"/>
      <c r="J176" s="187">
        <f>BK176</f>
        <v>0</v>
      </c>
      <c r="K176" s="173"/>
      <c r="L176" s="178"/>
      <c r="M176" s="179"/>
      <c r="N176" s="180"/>
      <c r="O176" s="180"/>
      <c r="P176" s="181">
        <f>SUM(P177:P226)</f>
        <v>0</v>
      </c>
      <c r="Q176" s="180"/>
      <c r="R176" s="181">
        <f>SUM(R177:R226)</f>
        <v>4.7689965799999996</v>
      </c>
      <c r="S176" s="180"/>
      <c r="T176" s="182">
        <f>SUM(T177:T226)</f>
        <v>9.1806100000000015</v>
      </c>
      <c r="AR176" s="183" t="s">
        <v>88</v>
      </c>
      <c r="AT176" s="184" t="s">
        <v>77</v>
      </c>
      <c r="AU176" s="184" t="s">
        <v>86</v>
      </c>
      <c r="AY176" s="183" t="s">
        <v>144</v>
      </c>
      <c r="BK176" s="185">
        <f>SUM(BK177:BK226)</f>
        <v>0</v>
      </c>
    </row>
    <row r="177" spans="1:65" s="2" customFormat="1" ht="14.45" customHeight="1">
      <c r="A177" s="35"/>
      <c r="B177" s="36"/>
      <c r="C177" s="188" t="s">
        <v>7</v>
      </c>
      <c r="D177" s="188" t="s">
        <v>147</v>
      </c>
      <c r="E177" s="189" t="s">
        <v>859</v>
      </c>
      <c r="F177" s="190" t="s">
        <v>860</v>
      </c>
      <c r="G177" s="191" t="s">
        <v>217</v>
      </c>
      <c r="H177" s="192">
        <v>338.4</v>
      </c>
      <c r="I177" s="193"/>
      <c r="J177" s="194">
        <f>ROUND(I177*H177,2)</f>
        <v>0</v>
      </c>
      <c r="K177" s="195"/>
      <c r="L177" s="40"/>
      <c r="M177" s="196" t="s">
        <v>1</v>
      </c>
      <c r="N177" s="197" t="s">
        <v>43</v>
      </c>
      <c r="O177" s="72"/>
      <c r="P177" s="198">
        <f>O177*H177</f>
        <v>0</v>
      </c>
      <c r="Q177" s="198">
        <v>0</v>
      </c>
      <c r="R177" s="198">
        <f>Q177*H177</f>
        <v>0</v>
      </c>
      <c r="S177" s="198">
        <v>0</v>
      </c>
      <c r="T177" s="19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0" t="s">
        <v>14</v>
      </c>
      <c r="AT177" s="200" t="s">
        <v>147</v>
      </c>
      <c r="AU177" s="200" t="s">
        <v>88</v>
      </c>
      <c r="AY177" s="18" t="s">
        <v>144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8" t="s">
        <v>86</v>
      </c>
      <c r="BK177" s="201">
        <f>ROUND(I177*H177,2)</f>
        <v>0</v>
      </c>
      <c r="BL177" s="18" t="s">
        <v>14</v>
      </c>
      <c r="BM177" s="200" t="s">
        <v>861</v>
      </c>
    </row>
    <row r="178" spans="1:65" s="14" customFormat="1" ht="11.25">
      <c r="B178" s="218"/>
      <c r="C178" s="219"/>
      <c r="D178" s="204" t="s">
        <v>153</v>
      </c>
      <c r="E178" s="220" t="s">
        <v>1</v>
      </c>
      <c r="F178" s="221" t="s">
        <v>862</v>
      </c>
      <c r="G178" s="219"/>
      <c r="H178" s="220" t="s">
        <v>1</v>
      </c>
      <c r="I178" s="222"/>
      <c r="J178" s="219"/>
      <c r="K178" s="219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153</v>
      </c>
      <c r="AU178" s="227" t="s">
        <v>88</v>
      </c>
      <c r="AV178" s="14" t="s">
        <v>86</v>
      </c>
      <c r="AW178" s="14" t="s">
        <v>34</v>
      </c>
      <c r="AX178" s="14" t="s">
        <v>78</v>
      </c>
      <c r="AY178" s="227" t="s">
        <v>144</v>
      </c>
    </row>
    <row r="179" spans="1:65" s="13" customFormat="1" ht="11.25">
      <c r="B179" s="202"/>
      <c r="C179" s="203"/>
      <c r="D179" s="204" t="s">
        <v>153</v>
      </c>
      <c r="E179" s="205" t="s">
        <v>1</v>
      </c>
      <c r="F179" s="206" t="s">
        <v>863</v>
      </c>
      <c r="G179" s="203"/>
      <c r="H179" s="207">
        <v>238</v>
      </c>
      <c r="I179" s="208"/>
      <c r="J179" s="203"/>
      <c r="K179" s="203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153</v>
      </c>
      <c r="AU179" s="213" t="s">
        <v>88</v>
      </c>
      <c r="AV179" s="13" t="s">
        <v>88</v>
      </c>
      <c r="AW179" s="13" t="s">
        <v>34</v>
      </c>
      <c r="AX179" s="13" t="s">
        <v>78</v>
      </c>
      <c r="AY179" s="213" t="s">
        <v>144</v>
      </c>
    </row>
    <row r="180" spans="1:65" s="13" customFormat="1" ht="11.25">
      <c r="B180" s="202"/>
      <c r="C180" s="203"/>
      <c r="D180" s="204" t="s">
        <v>153</v>
      </c>
      <c r="E180" s="205" t="s">
        <v>1</v>
      </c>
      <c r="F180" s="206" t="s">
        <v>864</v>
      </c>
      <c r="G180" s="203"/>
      <c r="H180" s="207">
        <v>89.6</v>
      </c>
      <c r="I180" s="208"/>
      <c r="J180" s="203"/>
      <c r="K180" s="203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153</v>
      </c>
      <c r="AU180" s="213" t="s">
        <v>88</v>
      </c>
      <c r="AV180" s="13" t="s">
        <v>88</v>
      </c>
      <c r="AW180" s="13" t="s">
        <v>34</v>
      </c>
      <c r="AX180" s="13" t="s">
        <v>78</v>
      </c>
      <c r="AY180" s="213" t="s">
        <v>144</v>
      </c>
    </row>
    <row r="181" spans="1:65" s="16" customFormat="1" ht="11.25">
      <c r="B181" s="239"/>
      <c r="C181" s="240"/>
      <c r="D181" s="204" t="s">
        <v>153</v>
      </c>
      <c r="E181" s="241" t="s">
        <v>1</v>
      </c>
      <c r="F181" s="242" t="s">
        <v>184</v>
      </c>
      <c r="G181" s="240"/>
      <c r="H181" s="243">
        <v>327.60000000000002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AT181" s="249" t="s">
        <v>153</v>
      </c>
      <c r="AU181" s="249" t="s">
        <v>88</v>
      </c>
      <c r="AV181" s="16" t="s">
        <v>145</v>
      </c>
      <c r="AW181" s="16" t="s">
        <v>34</v>
      </c>
      <c r="AX181" s="16" t="s">
        <v>78</v>
      </c>
      <c r="AY181" s="249" t="s">
        <v>144</v>
      </c>
    </row>
    <row r="182" spans="1:65" s="14" customFormat="1" ht="11.25">
      <c r="B182" s="218"/>
      <c r="C182" s="219"/>
      <c r="D182" s="204" t="s">
        <v>153</v>
      </c>
      <c r="E182" s="220" t="s">
        <v>1</v>
      </c>
      <c r="F182" s="221" t="s">
        <v>865</v>
      </c>
      <c r="G182" s="219"/>
      <c r="H182" s="220" t="s">
        <v>1</v>
      </c>
      <c r="I182" s="222"/>
      <c r="J182" s="219"/>
      <c r="K182" s="219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153</v>
      </c>
      <c r="AU182" s="227" t="s">
        <v>88</v>
      </c>
      <c r="AV182" s="14" t="s">
        <v>86</v>
      </c>
      <c r="AW182" s="14" t="s">
        <v>34</v>
      </c>
      <c r="AX182" s="14" t="s">
        <v>78</v>
      </c>
      <c r="AY182" s="227" t="s">
        <v>144</v>
      </c>
    </row>
    <row r="183" spans="1:65" s="13" customFormat="1" ht="11.25">
      <c r="B183" s="202"/>
      <c r="C183" s="203"/>
      <c r="D183" s="204" t="s">
        <v>153</v>
      </c>
      <c r="E183" s="205" t="s">
        <v>1</v>
      </c>
      <c r="F183" s="206" t="s">
        <v>866</v>
      </c>
      <c r="G183" s="203"/>
      <c r="H183" s="207">
        <v>10.8</v>
      </c>
      <c r="I183" s="208"/>
      <c r="J183" s="203"/>
      <c r="K183" s="203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153</v>
      </c>
      <c r="AU183" s="213" t="s">
        <v>88</v>
      </c>
      <c r="AV183" s="13" t="s">
        <v>88</v>
      </c>
      <c r="AW183" s="13" t="s">
        <v>34</v>
      </c>
      <c r="AX183" s="13" t="s">
        <v>78</v>
      </c>
      <c r="AY183" s="213" t="s">
        <v>144</v>
      </c>
    </row>
    <row r="184" spans="1:65" s="16" customFormat="1" ht="11.25">
      <c r="B184" s="239"/>
      <c r="C184" s="240"/>
      <c r="D184" s="204" t="s">
        <v>153</v>
      </c>
      <c r="E184" s="241" t="s">
        <v>1</v>
      </c>
      <c r="F184" s="242" t="s">
        <v>184</v>
      </c>
      <c r="G184" s="240"/>
      <c r="H184" s="243">
        <v>10.8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AT184" s="249" t="s">
        <v>153</v>
      </c>
      <c r="AU184" s="249" t="s">
        <v>88</v>
      </c>
      <c r="AV184" s="16" t="s">
        <v>145</v>
      </c>
      <c r="AW184" s="16" t="s">
        <v>34</v>
      </c>
      <c r="AX184" s="16" t="s">
        <v>78</v>
      </c>
      <c r="AY184" s="249" t="s">
        <v>144</v>
      </c>
    </row>
    <row r="185" spans="1:65" s="15" customFormat="1" ht="11.25">
      <c r="B185" s="228"/>
      <c r="C185" s="229"/>
      <c r="D185" s="204" t="s">
        <v>153</v>
      </c>
      <c r="E185" s="230" t="s">
        <v>1</v>
      </c>
      <c r="F185" s="231" t="s">
        <v>164</v>
      </c>
      <c r="G185" s="229"/>
      <c r="H185" s="232">
        <v>338.40000000000003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AT185" s="238" t="s">
        <v>153</v>
      </c>
      <c r="AU185" s="238" t="s">
        <v>88</v>
      </c>
      <c r="AV185" s="15" t="s">
        <v>151</v>
      </c>
      <c r="AW185" s="15" t="s">
        <v>34</v>
      </c>
      <c r="AX185" s="15" t="s">
        <v>86</v>
      </c>
      <c r="AY185" s="238" t="s">
        <v>144</v>
      </c>
    </row>
    <row r="186" spans="1:65" s="2" customFormat="1" ht="24.2" customHeight="1">
      <c r="A186" s="35"/>
      <c r="B186" s="36"/>
      <c r="C186" s="188" t="s">
        <v>278</v>
      </c>
      <c r="D186" s="188" t="s">
        <v>147</v>
      </c>
      <c r="E186" s="189" t="s">
        <v>867</v>
      </c>
      <c r="F186" s="190" t="s">
        <v>868</v>
      </c>
      <c r="G186" s="191" t="s">
        <v>150</v>
      </c>
      <c r="H186" s="192">
        <v>11.718999999999999</v>
      </c>
      <c r="I186" s="193"/>
      <c r="J186" s="194">
        <f>ROUND(I186*H186,2)</f>
        <v>0</v>
      </c>
      <c r="K186" s="195"/>
      <c r="L186" s="40"/>
      <c r="M186" s="196" t="s">
        <v>1</v>
      </c>
      <c r="N186" s="197" t="s">
        <v>43</v>
      </c>
      <c r="O186" s="72"/>
      <c r="P186" s="198">
        <f>O186*H186</f>
        <v>0</v>
      </c>
      <c r="Q186" s="198">
        <v>1.89E-3</v>
      </c>
      <c r="R186" s="198">
        <f>Q186*H186</f>
        <v>2.2148909999999997E-2</v>
      </c>
      <c r="S186" s="198">
        <v>0</v>
      </c>
      <c r="T186" s="19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0" t="s">
        <v>14</v>
      </c>
      <c r="AT186" s="200" t="s">
        <v>147</v>
      </c>
      <c r="AU186" s="200" t="s">
        <v>88</v>
      </c>
      <c r="AY186" s="18" t="s">
        <v>144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86</v>
      </c>
      <c r="BK186" s="201">
        <f>ROUND(I186*H186,2)</f>
        <v>0</v>
      </c>
      <c r="BL186" s="18" t="s">
        <v>14</v>
      </c>
      <c r="BM186" s="200" t="s">
        <v>869</v>
      </c>
    </row>
    <row r="187" spans="1:65" s="2" customFormat="1" ht="24.2" customHeight="1">
      <c r="A187" s="35"/>
      <c r="B187" s="36"/>
      <c r="C187" s="188" t="s">
        <v>284</v>
      </c>
      <c r="D187" s="188" t="s">
        <v>147</v>
      </c>
      <c r="E187" s="189" t="s">
        <v>870</v>
      </c>
      <c r="F187" s="190" t="s">
        <v>871</v>
      </c>
      <c r="G187" s="191" t="s">
        <v>217</v>
      </c>
      <c r="H187" s="192">
        <v>101.52</v>
      </c>
      <c r="I187" s="193"/>
      <c r="J187" s="194">
        <f>ROUND(I187*H187,2)</f>
        <v>0</v>
      </c>
      <c r="K187" s="195"/>
      <c r="L187" s="40"/>
      <c r="M187" s="196" t="s">
        <v>1</v>
      </c>
      <c r="N187" s="197" t="s">
        <v>43</v>
      </c>
      <c r="O187" s="72"/>
      <c r="P187" s="198">
        <f>O187*H187</f>
        <v>0</v>
      </c>
      <c r="Q187" s="198">
        <v>0</v>
      </c>
      <c r="R187" s="198">
        <f>Q187*H187</f>
        <v>0</v>
      </c>
      <c r="S187" s="198">
        <v>0.01</v>
      </c>
      <c r="T187" s="199">
        <f>S187*H187</f>
        <v>1.0151999999999999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0" t="s">
        <v>14</v>
      </c>
      <c r="AT187" s="200" t="s">
        <v>147</v>
      </c>
      <c r="AU187" s="200" t="s">
        <v>88</v>
      </c>
      <c r="AY187" s="18" t="s">
        <v>144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8" t="s">
        <v>86</v>
      </c>
      <c r="BK187" s="201">
        <f>ROUND(I187*H187,2)</f>
        <v>0</v>
      </c>
      <c r="BL187" s="18" t="s">
        <v>14</v>
      </c>
      <c r="BM187" s="200" t="s">
        <v>872</v>
      </c>
    </row>
    <row r="188" spans="1:65" s="13" customFormat="1" ht="11.25">
      <c r="B188" s="202"/>
      <c r="C188" s="203"/>
      <c r="D188" s="204" t="s">
        <v>153</v>
      </c>
      <c r="E188" s="205" t="s">
        <v>1</v>
      </c>
      <c r="F188" s="206" t="s">
        <v>873</v>
      </c>
      <c r="G188" s="203"/>
      <c r="H188" s="207">
        <v>101.52</v>
      </c>
      <c r="I188" s="208"/>
      <c r="J188" s="203"/>
      <c r="K188" s="203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153</v>
      </c>
      <c r="AU188" s="213" t="s">
        <v>88</v>
      </c>
      <c r="AV188" s="13" t="s">
        <v>88</v>
      </c>
      <c r="AW188" s="13" t="s">
        <v>34</v>
      </c>
      <c r="AX188" s="13" t="s">
        <v>86</v>
      </c>
      <c r="AY188" s="213" t="s">
        <v>144</v>
      </c>
    </row>
    <row r="189" spans="1:65" s="2" customFormat="1" ht="24.2" customHeight="1">
      <c r="A189" s="35"/>
      <c r="B189" s="36"/>
      <c r="C189" s="188" t="s">
        <v>288</v>
      </c>
      <c r="D189" s="188" t="s">
        <v>147</v>
      </c>
      <c r="E189" s="189" t="s">
        <v>874</v>
      </c>
      <c r="F189" s="190" t="s">
        <v>875</v>
      </c>
      <c r="G189" s="191" t="s">
        <v>174</v>
      </c>
      <c r="H189" s="192">
        <v>224.524</v>
      </c>
      <c r="I189" s="193"/>
      <c r="J189" s="194">
        <f>ROUND(I189*H189,2)</f>
        <v>0</v>
      </c>
      <c r="K189" s="195"/>
      <c r="L189" s="40"/>
      <c r="M189" s="196" t="s">
        <v>1</v>
      </c>
      <c r="N189" s="197" t="s">
        <v>43</v>
      </c>
      <c r="O189" s="72"/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0" t="s">
        <v>14</v>
      </c>
      <c r="AT189" s="200" t="s">
        <v>147</v>
      </c>
      <c r="AU189" s="200" t="s">
        <v>88</v>
      </c>
      <c r="AY189" s="18" t="s">
        <v>144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18" t="s">
        <v>86</v>
      </c>
      <c r="BK189" s="201">
        <f>ROUND(I189*H189,2)</f>
        <v>0</v>
      </c>
      <c r="BL189" s="18" t="s">
        <v>14</v>
      </c>
      <c r="BM189" s="200" t="s">
        <v>876</v>
      </c>
    </row>
    <row r="190" spans="1:65" s="13" customFormat="1" ht="11.25">
      <c r="B190" s="202"/>
      <c r="C190" s="203"/>
      <c r="D190" s="204" t="s">
        <v>153</v>
      </c>
      <c r="E190" s="205" t="s">
        <v>1</v>
      </c>
      <c r="F190" s="206" t="s">
        <v>877</v>
      </c>
      <c r="G190" s="203"/>
      <c r="H190" s="207">
        <v>224.524</v>
      </c>
      <c r="I190" s="208"/>
      <c r="J190" s="203"/>
      <c r="K190" s="203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153</v>
      </c>
      <c r="AU190" s="213" t="s">
        <v>88</v>
      </c>
      <c r="AV190" s="13" t="s">
        <v>88</v>
      </c>
      <c r="AW190" s="13" t="s">
        <v>34</v>
      </c>
      <c r="AX190" s="13" t="s">
        <v>86</v>
      </c>
      <c r="AY190" s="213" t="s">
        <v>144</v>
      </c>
    </row>
    <row r="191" spans="1:65" s="2" customFormat="1" ht="14.45" customHeight="1">
      <c r="A191" s="35"/>
      <c r="B191" s="36"/>
      <c r="C191" s="250" t="s">
        <v>292</v>
      </c>
      <c r="D191" s="250" t="s">
        <v>273</v>
      </c>
      <c r="E191" s="251" t="s">
        <v>878</v>
      </c>
      <c r="F191" s="252" t="s">
        <v>879</v>
      </c>
      <c r="G191" s="253" t="s">
        <v>150</v>
      </c>
      <c r="H191" s="254">
        <v>6.4550000000000001</v>
      </c>
      <c r="I191" s="255"/>
      <c r="J191" s="256">
        <f>ROUND(I191*H191,2)</f>
        <v>0</v>
      </c>
      <c r="K191" s="257"/>
      <c r="L191" s="258"/>
      <c r="M191" s="259" t="s">
        <v>1</v>
      </c>
      <c r="N191" s="260" t="s">
        <v>43</v>
      </c>
      <c r="O191" s="72"/>
      <c r="P191" s="198">
        <f>O191*H191</f>
        <v>0</v>
      </c>
      <c r="Q191" s="198">
        <v>0.55000000000000004</v>
      </c>
      <c r="R191" s="198">
        <f>Q191*H191</f>
        <v>3.5502500000000001</v>
      </c>
      <c r="S191" s="198">
        <v>0</v>
      </c>
      <c r="T191" s="19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0" t="s">
        <v>323</v>
      </c>
      <c r="AT191" s="200" t="s">
        <v>273</v>
      </c>
      <c r="AU191" s="200" t="s">
        <v>88</v>
      </c>
      <c r="AY191" s="18" t="s">
        <v>144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8" t="s">
        <v>86</v>
      </c>
      <c r="BK191" s="201">
        <f>ROUND(I191*H191,2)</f>
        <v>0</v>
      </c>
      <c r="BL191" s="18" t="s">
        <v>14</v>
      </c>
      <c r="BM191" s="200" t="s">
        <v>880</v>
      </c>
    </row>
    <row r="192" spans="1:65" s="13" customFormat="1" ht="11.25">
      <c r="B192" s="202"/>
      <c r="C192" s="203"/>
      <c r="D192" s="204" t="s">
        <v>153</v>
      </c>
      <c r="E192" s="205" t="s">
        <v>1</v>
      </c>
      <c r="F192" s="206" t="s">
        <v>881</v>
      </c>
      <c r="G192" s="203"/>
      <c r="H192" s="207">
        <v>5.6130000000000004</v>
      </c>
      <c r="I192" s="208"/>
      <c r="J192" s="203"/>
      <c r="K192" s="203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153</v>
      </c>
      <c r="AU192" s="213" t="s">
        <v>88</v>
      </c>
      <c r="AV192" s="13" t="s">
        <v>88</v>
      </c>
      <c r="AW192" s="13" t="s">
        <v>34</v>
      </c>
      <c r="AX192" s="13" t="s">
        <v>86</v>
      </c>
      <c r="AY192" s="213" t="s">
        <v>144</v>
      </c>
    </row>
    <row r="193" spans="1:65" s="13" customFormat="1" ht="11.25">
      <c r="B193" s="202"/>
      <c r="C193" s="203"/>
      <c r="D193" s="204" t="s">
        <v>153</v>
      </c>
      <c r="E193" s="203"/>
      <c r="F193" s="206" t="s">
        <v>882</v>
      </c>
      <c r="G193" s="203"/>
      <c r="H193" s="207">
        <v>6.4550000000000001</v>
      </c>
      <c r="I193" s="208"/>
      <c r="J193" s="203"/>
      <c r="K193" s="203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153</v>
      </c>
      <c r="AU193" s="213" t="s">
        <v>88</v>
      </c>
      <c r="AV193" s="13" t="s">
        <v>88</v>
      </c>
      <c r="AW193" s="13" t="s">
        <v>4</v>
      </c>
      <c r="AX193" s="13" t="s">
        <v>86</v>
      </c>
      <c r="AY193" s="213" t="s">
        <v>144</v>
      </c>
    </row>
    <row r="194" spans="1:65" s="2" customFormat="1" ht="24.2" customHeight="1">
      <c r="A194" s="35"/>
      <c r="B194" s="36"/>
      <c r="C194" s="188" t="s">
        <v>297</v>
      </c>
      <c r="D194" s="188" t="s">
        <v>147</v>
      </c>
      <c r="E194" s="189" t="s">
        <v>883</v>
      </c>
      <c r="F194" s="190" t="s">
        <v>884</v>
      </c>
      <c r="G194" s="191" t="s">
        <v>174</v>
      </c>
      <c r="H194" s="192">
        <v>68.09</v>
      </c>
      <c r="I194" s="193"/>
      <c r="J194" s="194">
        <f>ROUND(I194*H194,2)</f>
        <v>0</v>
      </c>
      <c r="K194" s="195"/>
      <c r="L194" s="40"/>
      <c r="M194" s="196" t="s">
        <v>1</v>
      </c>
      <c r="N194" s="197" t="s">
        <v>43</v>
      </c>
      <c r="O194" s="72"/>
      <c r="P194" s="198">
        <f>O194*H194</f>
        <v>0</v>
      </c>
      <c r="Q194" s="198">
        <v>0</v>
      </c>
      <c r="R194" s="198">
        <f>Q194*H194</f>
        <v>0</v>
      </c>
      <c r="S194" s="198">
        <v>0</v>
      </c>
      <c r="T194" s="19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0" t="s">
        <v>14</v>
      </c>
      <c r="AT194" s="200" t="s">
        <v>147</v>
      </c>
      <c r="AU194" s="200" t="s">
        <v>88</v>
      </c>
      <c r="AY194" s="18" t="s">
        <v>144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8" t="s">
        <v>86</v>
      </c>
      <c r="BK194" s="201">
        <f>ROUND(I194*H194,2)</f>
        <v>0</v>
      </c>
      <c r="BL194" s="18" t="s">
        <v>14</v>
      </c>
      <c r="BM194" s="200" t="s">
        <v>885</v>
      </c>
    </row>
    <row r="195" spans="1:65" s="14" customFormat="1" ht="11.25">
      <c r="B195" s="218"/>
      <c r="C195" s="219"/>
      <c r="D195" s="204" t="s">
        <v>153</v>
      </c>
      <c r="E195" s="220" t="s">
        <v>1</v>
      </c>
      <c r="F195" s="221" t="s">
        <v>862</v>
      </c>
      <c r="G195" s="219"/>
      <c r="H195" s="220" t="s">
        <v>1</v>
      </c>
      <c r="I195" s="222"/>
      <c r="J195" s="219"/>
      <c r="K195" s="219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153</v>
      </c>
      <c r="AU195" s="227" t="s">
        <v>88</v>
      </c>
      <c r="AV195" s="14" t="s">
        <v>86</v>
      </c>
      <c r="AW195" s="14" t="s">
        <v>34</v>
      </c>
      <c r="AX195" s="14" t="s">
        <v>78</v>
      </c>
      <c r="AY195" s="227" t="s">
        <v>144</v>
      </c>
    </row>
    <row r="196" spans="1:65" s="13" customFormat="1" ht="11.25">
      <c r="B196" s="202"/>
      <c r="C196" s="203"/>
      <c r="D196" s="204" t="s">
        <v>153</v>
      </c>
      <c r="E196" s="205" t="s">
        <v>1</v>
      </c>
      <c r="F196" s="206" t="s">
        <v>886</v>
      </c>
      <c r="G196" s="203"/>
      <c r="H196" s="207">
        <v>24.8</v>
      </c>
      <c r="I196" s="208"/>
      <c r="J196" s="203"/>
      <c r="K196" s="203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153</v>
      </c>
      <c r="AU196" s="213" t="s">
        <v>88</v>
      </c>
      <c r="AV196" s="13" t="s">
        <v>88</v>
      </c>
      <c r="AW196" s="13" t="s">
        <v>34</v>
      </c>
      <c r="AX196" s="13" t="s">
        <v>78</v>
      </c>
      <c r="AY196" s="213" t="s">
        <v>144</v>
      </c>
    </row>
    <row r="197" spans="1:65" s="13" customFormat="1" ht="11.25">
      <c r="B197" s="202"/>
      <c r="C197" s="203"/>
      <c r="D197" s="204" t="s">
        <v>153</v>
      </c>
      <c r="E197" s="205" t="s">
        <v>1</v>
      </c>
      <c r="F197" s="206" t="s">
        <v>887</v>
      </c>
      <c r="G197" s="203"/>
      <c r="H197" s="207">
        <v>28</v>
      </c>
      <c r="I197" s="208"/>
      <c r="J197" s="203"/>
      <c r="K197" s="203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153</v>
      </c>
      <c r="AU197" s="213" t="s">
        <v>88</v>
      </c>
      <c r="AV197" s="13" t="s">
        <v>88</v>
      </c>
      <c r="AW197" s="13" t="s">
        <v>34</v>
      </c>
      <c r="AX197" s="13" t="s">
        <v>78</v>
      </c>
      <c r="AY197" s="213" t="s">
        <v>144</v>
      </c>
    </row>
    <row r="198" spans="1:65" s="13" customFormat="1" ht="11.25">
      <c r="B198" s="202"/>
      <c r="C198" s="203"/>
      <c r="D198" s="204" t="s">
        <v>153</v>
      </c>
      <c r="E198" s="205" t="s">
        <v>1</v>
      </c>
      <c r="F198" s="206" t="s">
        <v>888</v>
      </c>
      <c r="G198" s="203"/>
      <c r="H198" s="207">
        <v>12.8</v>
      </c>
      <c r="I198" s="208"/>
      <c r="J198" s="203"/>
      <c r="K198" s="203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153</v>
      </c>
      <c r="AU198" s="213" t="s">
        <v>88</v>
      </c>
      <c r="AV198" s="13" t="s">
        <v>88</v>
      </c>
      <c r="AW198" s="13" t="s">
        <v>34</v>
      </c>
      <c r="AX198" s="13" t="s">
        <v>78</v>
      </c>
      <c r="AY198" s="213" t="s">
        <v>144</v>
      </c>
    </row>
    <row r="199" spans="1:65" s="16" customFormat="1" ht="11.25">
      <c r="B199" s="239"/>
      <c r="C199" s="240"/>
      <c r="D199" s="204" t="s">
        <v>153</v>
      </c>
      <c r="E199" s="241" t="s">
        <v>1</v>
      </c>
      <c r="F199" s="242" t="s">
        <v>184</v>
      </c>
      <c r="G199" s="240"/>
      <c r="H199" s="243">
        <v>65.599999999999994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AT199" s="249" t="s">
        <v>153</v>
      </c>
      <c r="AU199" s="249" t="s">
        <v>88</v>
      </c>
      <c r="AV199" s="16" t="s">
        <v>145</v>
      </c>
      <c r="AW199" s="16" t="s">
        <v>34</v>
      </c>
      <c r="AX199" s="16" t="s">
        <v>78</v>
      </c>
      <c r="AY199" s="249" t="s">
        <v>144</v>
      </c>
    </row>
    <row r="200" spans="1:65" s="14" customFormat="1" ht="11.25">
      <c r="B200" s="218"/>
      <c r="C200" s="219"/>
      <c r="D200" s="204" t="s">
        <v>153</v>
      </c>
      <c r="E200" s="220" t="s">
        <v>1</v>
      </c>
      <c r="F200" s="221" t="s">
        <v>865</v>
      </c>
      <c r="G200" s="219"/>
      <c r="H200" s="220" t="s">
        <v>1</v>
      </c>
      <c r="I200" s="222"/>
      <c r="J200" s="219"/>
      <c r="K200" s="219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153</v>
      </c>
      <c r="AU200" s="227" t="s">
        <v>88</v>
      </c>
      <c r="AV200" s="14" t="s">
        <v>86</v>
      </c>
      <c r="AW200" s="14" t="s">
        <v>34</v>
      </c>
      <c r="AX200" s="14" t="s">
        <v>78</v>
      </c>
      <c r="AY200" s="227" t="s">
        <v>144</v>
      </c>
    </row>
    <row r="201" spans="1:65" s="13" customFormat="1" ht="11.25">
      <c r="B201" s="202"/>
      <c r="C201" s="203"/>
      <c r="D201" s="204" t="s">
        <v>153</v>
      </c>
      <c r="E201" s="205" t="s">
        <v>1</v>
      </c>
      <c r="F201" s="206" t="s">
        <v>889</v>
      </c>
      <c r="G201" s="203"/>
      <c r="H201" s="207">
        <v>1.62</v>
      </c>
      <c r="I201" s="208"/>
      <c r="J201" s="203"/>
      <c r="K201" s="203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153</v>
      </c>
      <c r="AU201" s="213" t="s">
        <v>88</v>
      </c>
      <c r="AV201" s="13" t="s">
        <v>88</v>
      </c>
      <c r="AW201" s="13" t="s">
        <v>34</v>
      </c>
      <c r="AX201" s="13" t="s">
        <v>78</v>
      </c>
      <c r="AY201" s="213" t="s">
        <v>144</v>
      </c>
    </row>
    <row r="202" spans="1:65" s="13" customFormat="1" ht="11.25">
      <c r="B202" s="202"/>
      <c r="C202" s="203"/>
      <c r="D202" s="204" t="s">
        <v>153</v>
      </c>
      <c r="E202" s="205" t="s">
        <v>1</v>
      </c>
      <c r="F202" s="206" t="s">
        <v>890</v>
      </c>
      <c r="G202" s="203"/>
      <c r="H202" s="207">
        <v>0.87</v>
      </c>
      <c r="I202" s="208"/>
      <c r="J202" s="203"/>
      <c r="K202" s="203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153</v>
      </c>
      <c r="AU202" s="213" t="s">
        <v>88</v>
      </c>
      <c r="AV202" s="13" t="s">
        <v>88</v>
      </c>
      <c r="AW202" s="13" t="s">
        <v>34</v>
      </c>
      <c r="AX202" s="13" t="s">
        <v>78</v>
      </c>
      <c r="AY202" s="213" t="s">
        <v>144</v>
      </c>
    </row>
    <row r="203" spans="1:65" s="16" customFormat="1" ht="11.25">
      <c r="B203" s="239"/>
      <c r="C203" s="240"/>
      <c r="D203" s="204" t="s">
        <v>153</v>
      </c>
      <c r="E203" s="241" t="s">
        <v>1</v>
      </c>
      <c r="F203" s="242" t="s">
        <v>184</v>
      </c>
      <c r="G203" s="240"/>
      <c r="H203" s="243">
        <v>2.4900000000000002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AT203" s="249" t="s">
        <v>153</v>
      </c>
      <c r="AU203" s="249" t="s">
        <v>88</v>
      </c>
      <c r="AV203" s="16" t="s">
        <v>145</v>
      </c>
      <c r="AW203" s="16" t="s">
        <v>34</v>
      </c>
      <c r="AX203" s="16" t="s">
        <v>78</v>
      </c>
      <c r="AY203" s="249" t="s">
        <v>144</v>
      </c>
    </row>
    <row r="204" spans="1:65" s="15" customFormat="1" ht="11.25">
      <c r="B204" s="228"/>
      <c r="C204" s="229"/>
      <c r="D204" s="204" t="s">
        <v>153</v>
      </c>
      <c r="E204" s="230" t="s">
        <v>1</v>
      </c>
      <c r="F204" s="231" t="s">
        <v>164</v>
      </c>
      <c r="G204" s="229"/>
      <c r="H204" s="232">
        <v>68.09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AT204" s="238" t="s">
        <v>153</v>
      </c>
      <c r="AU204" s="238" t="s">
        <v>88</v>
      </c>
      <c r="AV204" s="15" t="s">
        <v>151</v>
      </c>
      <c r="AW204" s="15" t="s">
        <v>34</v>
      </c>
      <c r="AX204" s="15" t="s">
        <v>86</v>
      </c>
      <c r="AY204" s="238" t="s">
        <v>144</v>
      </c>
    </row>
    <row r="205" spans="1:65" s="2" customFormat="1" ht="14.45" customHeight="1">
      <c r="A205" s="35"/>
      <c r="B205" s="36"/>
      <c r="C205" s="250" t="s">
        <v>301</v>
      </c>
      <c r="D205" s="250" t="s">
        <v>273</v>
      </c>
      <c r="E205" s="251" t="s">
        <v>891</v>
      </c>
      <c r="F205" s="252" t="s">
        <v>892</v>
      </c>
      <c r="G205" s="253" t="s">
        <v>174</v>
      </c>
      <c r="H205" s="254">
        <v>78.304000000000002</v>
      </c>
      <c r="I205" s="255"/>
      <c r="J205" s="256">
        <f>ROUND(I205*H205,2)</f>
        <v>0</v>
      </c>
      <c r="K205" s="257"/>
      <c r="L205" s="258"/>
      <c r="M205" s="259" t="s">
        <v>1</v>
      </c>
      <c r="N205" s="260" t="s">
        <v>43</v>
      </c>
      <c r="O205" s="72"/>
      <c r="P205" s="198">
        <f>O205*H205</f>
        <v>0</v>
      </c>
      <c r="Q205" s="198">
        <v>1.176E-2</v>
      </c>
      <c r="R205" s="198">
        <f>Q205*H205</f>
        <v>0.92085503999999996</v>
      </c>
      <c r="S205" s="198">
        <v>0</v>
      </c>
      <c r="T205" s="19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0" t="s">
        <v>323</v>
      </c>
      <c r="AT205" s="200" t="s">
        <v>273</v>
      </c>
      <c r="AU205" s="200" t="s">
        <v>88</v>
      </c>
      <c r="AY205" s="18" t="s">
        <v>144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8" t="s">
        <v>86</v>
      </c>
      <c r="BK205" s="201">
        <f>ROUND(I205*H205,2)</f>
        <v>0</v>
      </c>
      <c r="BL205" s="18" t="s">
        <v>14</v>
      </c>
      <c r="BM205" s="200" t="s">
        <v>893</v>
      </c>
    </row>
    <row r="206" spans="1:65" s="13" customFormat="1" ht="11.25">
      <c r="B206" s="202"/>
      <c r="C206" s="203"/>
      <c r="D206" s="204" t="s">
        <v>153</v>
      </c>
      <c r="E206" s="203"/>
      <c r="F206" s="206" t="s">
        <v>894</v>
      </c>
      <c r="G206" s="203"/>
      <c r="H206" s="207">
        <v>78.304000000000002</v>
      </c>
      <c r="I206" s="208"/>
      <c r="J206" s="203"/>
      <c r="K206" s="203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153</v>
      </c>
      <c r="AU206" s="213" t="s">
        <v>88</v>
      </c>
      <c r="AV206" s="13" t="s">
        <v>88</v>
      </c>
      <c r="AW206" s="13" t="s">
        <v>4</v>
      </c>
      <c r="AX206" s="13" t="s">
        <v>86</v>
      </c>
      <c r="AY206" s="213" t="s">
        <v>144</v>
      </c>
    </row>
    <row r="207" spans="1:65" s="2" customFormat="1" ht="14.45" customHeight="1">
      <c r="A207" s="35"/>
      <c r="B207" s="36"/>
      <c r="C207" s="188" t="s">
        <v>305</v>
      </c>
      <c r="D207" s="188" t="s">
        <v>147</v>
      </c>
      <c r="E207" s="189" t="s">
        <v>895</v>
      </c>
      <c r="F207" s="190" t="s">
        <v>896</v>
      </c>
      <c r="G207" s="191" t="s">
        <v>174</v>
      </c>
      <c r="H207" s="192">
        <v>295.733</v>
      </c>
      <c r="I207" s="193"/>
      <c r="J207" s="194">
        <f>ROUND(I207*H207,2)</f>
        <v>0</v>
      </c>
      <c r="K207" s="195"/>
      <c r="L207" s="40"/>
      <c r="M207" s="196" t="s">
        <v>1</v>
      </c>
      <c r="N207" s="197" t="s">
        <v>43</v>
      </c>
      <c r="O207" s="72"/>
      <c r="P207" s="198">
        <f>O207*H207</f>
        <v>0</v>
      </c>
      <c r="Q207" s="198">
        <v>0</v>
      </c>
      <c r="R207" s="198">
        <f>Q207*H207</f>
        <v>0</v>
      </c>
      <c r="S207" s="198">
        <v>1.4999999999999999E-2</v>
      </c>
      <c r="T207" s="199">
        <f>S207*H207</f>
        <v>4.4359950000000001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0" t="s">
        <v>14</v>
      </c>
      <c r="AT207" s="200" t="s">
        <v>147</v>
      </c>
      <c r="AU207" s="200" t="s">
        <v>88</v>
      </c>
      <c r="AY207" s="18" t="s">
        <v>144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8" t="s">
        <v>86</v>
      </c>
      <c r="BK207" s="201">
        <f>ROUND(I207*H207,2)</f>
        <v>0</v>
      </c>
      <c r="BL207" s="18" t="s">
        <v>14</v>
      </c>
      <c r="BM207" s="200" t="s">
        <v>897</v>
      </c>
    </row>
    <row r="208" spans="1:65" s="2" customFormat="1" ht="24.2" customHeight="1">
      <c r="A208" s="35"/>
      <c r="B208" s="36"/>
      <c r="C208" s="188" t="s">
        <v>309</v>
      </c>
      <c r="D208" s="188" t="s">
        <v>147</v>
      </c>
      <c r="E208" s="189" t="s">
        <v>898</v>
      </c>
      <c r="F208" s="190" t="s">
        <v>899</v>
      </c>
      <c r="G208" s="191" t="s">
        <v>174</v>
      </c>
      <c r="H208" s="192">
        <v>295.733</v>
      </c>
      <c r="I208" s="193"/>
      <c r="J208" s="194">
        <f>ROUND(I208*H208,2)</f>
        <v>0</v>
      </c>
      <c r="K208" s="195"/>
      <c r="L208" s="40"/>
      <c r="M208" s="196" t="s">
        <v>1</v>
      </c>
      <c r="N208" s="197" t="s">
        <v>43</v>
      </c>
      <c r="O208" s="72"/>
      <c r="P208" s="198">
        <f>O208*H208</f>
        <v>0</v>
      </c>
      <c r="Q208" s="198">
        <v>0</v>
      </c>
      <c r="R208" s="198">
        <f>Q208*H208</f>
        <v>0</v>
      </c>
      <c r="S208" s="198">
        <v>0</v>
      </c>
      <c r="T208" s="19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0" t="s">
        <v>14</v>
      </c>
      <c r="AT208" s="200" t="s">
        <v>147</v>
      </c>
      <c r="AU208" s="200" t="s">
        <v>88</v>
      </c>
      <c r="AY208" s="18" t="s">
        <v>144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18" t="s">
        <v>86</v>
      </c>
      <c r="BK208" s="201">
        <f>ROUND(I208*H208,2)</f>
        <v>0</v>
      </c>
      <c r="BL208" s="18" t="s">
        <v>14</v>
      </c>
      <c r="BM208" s="200" t="s">
        <v>900</v>
      </c>
    </row>
    <row r="209" spans="1:65" s="2" customFormat="1" ht="14.45" customHeight="1">
      <c r="A209" s="35"/>
      <c r="B209" s="36"/>
      <c r="C209" s="250" t="s">
        <v>314</v>
      </c>
      <c r="D209" s="250" t="s">
        <v>273</v>
      </c>
      <c r="E209" s="251" t="s">
        <v>901</v>
      </c>
      <c r="F209" s="252" t="s">
        <v>902</v>
      </c>
      <c r="G209" s="253" t="s">
        <v>150</v>
      </c>
      <c r="H209" s="254">
        <v>2.8849999999999998</v>
      </c>
      <c r="I209" s="255"/>
      <c r="J209" s="256">
        <f>ROUND(I209*H209,2)</f>
        <v>0</v>
      </c>
      <c r="K209" s="257"/>
      <c r="L209" s="258"/>
      <c r="M209" s="259" t="s">
        <v>1</v>
      </c>
      <c r="N209" s="260" t="s">
        <v>43</v>
      </c>
      <c r="O209" s="72"/>
      <c r="P209" s="198">
        <f>O209*H209</f>
        <v>0</v>
      </c>
      <c r="Q209" s="198">
        <v>0</v>
      </c>
      <c r="R209" s="198">
        <f>Q209*H209</f>
        <v>0</v>
      </c>
      <c r="S209" s="198">
        <v>0</v>
      </c>
      <c r="T209" s="19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0" t="s">
        <v>323</v>
      </c>
      <c r="AT209" s="200" t="s">
        <v>273</v>
      </c>
      <c r="AU209" s="200" t="s">
        <v>88</v>
      </c>
      <c r="AY209" s="18" t="s">
        <v>144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8" t="s">
        <v>86</v>
      </c>
      <c r="BK209" s="201">
        <f>ROUND(I209*H209,2)</f>
        <v>0</v>
      </c>
      <c r="BL209" s="18" t="s">
        <v>14</v>
      </c>
      <c r="BM209" s="200" t="s">
        <v>903</v>
      </c>
    </row>
    <row r="210" spans="1:65" s="13" customFormat="1" ht="11.25">
      <c r="B210" s="202"/>
      <c r="C210" s="203"/>
      <c r="D210" s="204" t="s">
        <v>153</v>
      </c>
      <c r="E210" s="205" t="s">
        <v>1</v>
      </c>
      <c r="F210" s="206" t="s">
        <v>904</v>
      </c>
      <c r="G210" s="203"/>
      <c r="H210" s="207">
        <v>1.895</v>
      </c>
      <c r="I210" s="208"/>
      <c r="J210" s="203"/>
      <c r="K210" s="203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153</v>
      </c>
      <c r="AU210" s="213" t="s">
        <v>88</v>
      </c>
      <c r="AV210" s="13" t="s">
        <v>88</v>
      </c>
      <c r="AW210" s="13" t="s">
        <v>34</v>
      </c>
      <c r="AX210" s="13" t="s">
        <v>78</v>
      </c>
      <c r="AY210" s="213" t="s">
        <v>144</v>
      </c>
    </row>
    <row r="211" spans="1:65" s="13" customFormat="1" ht="11.25">
      <c r="B211" s="202"/>
      <c r="C211" s="203"/>
      <c r="D211" s="204" t="s">
        <v>153</v>
      </c>
      <c r="E211" s="205" t="s">
        <v>1</v>
      </c>
      <c r="F211" s="206" t="s">
        <v>905</v>
      </c>
      <c r="G211" s="203"/>
      <c r="H211" s="207">
        <v>0.54700000000000004</v>
      </c>
      <c r="I211" s="208"/>
      <c r="J211" s="203"/>
      <c r="K211" s="203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153</v>
      </c>
      <c r="AU211" s="213" t="s">
        <v>88</v>
      </c>
      <c r="AV211" s="13" t="s">
        <v>88</v>
      </c>
      <c r="AW211" s="13" t="s">
        <v>34</v>
      </c>
      <c r="AX211" s="13" t="s">
        <v>78</v>
      </c>
      <c r="AY211" s="213" t="s">
        <v>144</v>
      </c>
    </row>
    <row r="212" spans="1:65" s="16" customFormat="1" ht="11.25">
      <c r="B212" s="239"/>
      <c r="C212" s="240"/>
      <c r="D212" s="204" t="s">
        <v>153</v>
      </c>
      <c r="E212" s="241" t="s">
        <v>1</v>
      </c>
      <c r="F212" s="242" t="s">
        <v>184</v>
      </c>
      <c r="G212" s="240"/>
      <c r="H212" s="243">
        <v>2.4420000000000002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AT212" s="249" t="s">
        <v>153</v>
      </c>
      <c r="AU212" s="249" t="s">
        <v>88</v>
      </c>
      <c r="AV212" s="16" t="s">
        <v>145</v>
      </c>
      <c r="AW212" s="16" t="s">
        <v>34</v>
      </c>
      <c r="AX212" s="16" t="s">
        <v>78</v>
      </c>
      <c r="AY212" s="249" t="s">
        <v>144</v>
      </c>
    </row>
    <row r="213" spans="1:65" s="14" customFormat="1" ht="11.25">
      <c r="B213" s="218"/>
      <c r="C213" s="219"/>
      <c r="D213" s="204" t="s">
        <v>153</v>
      </c>
      <c r="E213" s="220" t="s">
        <v>1</v>
      </c>
      <c r="F213" s="221" t="s">
        <v>865</v>
      </c>
      <c r="G213" s="219"/>
      <c r="H213" s="220" t="s">
        <v>1</v>
      </c>
      <c r="I213" s="222"/>
      <c r="J213" s="219"/>
      <c r="K213" s="219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153</v>
      </c>
      <c r="AU213" s="227" t="s">
        <v>88</v>
      </c>
      <c r="AV213" s="14" t="s">
        <v>86</v>
      </c>
      <c r="AW213" s="14" t="s">
        <v>34</v>
      </c>
      <c r="AX213" s="14" t="s">
        <v>78</v>
      </c>
      <c r="AY213" s="227" t="s">
        <v>144</v>
      </c>
    </row>
    <row r="214" spans="1:65" s="13" customFormat="1" ht="11.25">
      <c r="B214" s="202"/>
      <c r="C214" s="203"/>
      <c r="D214" s="204" t="s">
        <v>153</v>
      </c>
      <c r="E214" s="205" t="s">
        <v>1</v>
      </c>
      <c r="F214" s="206" t="s">
        <v>906</v>
      </c>
      <c r="G214" s="203"/>
      <c r="H214" s="207">
        <v>6.7000000000000004E-2</v>
      </c>
      <c r="I214" s="208"/>
      <c r="J214" s="203"/>
      <c r="K214" s="203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153</v>
      </c>
      <c r="AU214" s="213" t="s">
        <v>88</v>
      </c>
      <c r="AV214" s="13" t="s">
        <v>88</v>
      </c>
      <c r="AW214" s="13" t="s">
        <v>34</v>
      </c>
      <c r="AX214" s="13" t="s">
        <v>78</v>
      </c>
      <c r="AY214" s="213" t="s">
        <v>144</v>
      </c>
    </row>
    <row r="215" spans="1:65" s="16" customFormat="1" ht="11.25">
      <c r="B215" s="239"/>
      <c r="C215" s="240"/>
      <c r="D215" s="204" t="s">
        <v>153</v>
      </c>
      <c r="E215" s="241" t="s">
        <v>1</v>
      </c>
      <c r="F215" s="242" t="s">
        <v>184</v>
      </c>
      <c r="G215" s="240"/>
      <c r="H215" s="243">
        <v>6.7000000000000004E-2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AT215" s="249" t="s">
        <v>153</v>
      </c>
      <c r="AU215" s="249" t="s">
        <v>88</v>
      </c>
      <c r="AV215" s="16" t="s">
        <v>145</v>
      </c>
      <c r="AW215" s="16" t="s">
        <v>34</v>
      </c>
      <c r="AX215" s="16" t="s">
        <v>78</v>
      </c>
      <c r="AY215" s="249" t="s">
        <v>144</v>
      </c>
    </row>
    <row r="216" spans="1:65" s="15" customFormat="1" ht="11.25">
      <c r="B216" s="228"/>
      <c r="C216" s="229"/>
      <c r="D216" s="204" t="s">
        <v>153</v>
      </c>
      <c r="E216" s="230" t="s">
        <v>1</v>
      </c>
      <c r="F216" s="231" t="s">
        <v>164</v>
      </c>
      <c r="G216" s="229"/>
      <c r="H216" s="232">
        <v>2.5090000000000003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AT216" s="238" t="s">
        <v>153</v>
      </c>
      <c r="AU216" s="238" t="s">
        <v>88</v>
      </c>
      <c r="AV216" s="15" t="s">
        <v>151</v>
      </c>
      <c r="AW216" s="15" t="s">
        <v>34</v>
      </c>
      <c r="AX216" s="15" t="s">
        <v>78</v>
      </c>
      <c r="AY216" s="238" t="s">
        <v>144</v>
      </c>
    </row>
    <row r="217" spans="1:65" s="13" customFormat="1" ht="11.25">
      <c r="B217" s="202"/>
      <c r="C217" s="203"/>
      <c r="D217" s="204" t="s">
        <v>153</v>
      </c>
      <c r="E217" s="205" t="s">
        <v>1</v>
      </c>
      <c r="F217" s="206" t="s">
        <v>907</v>
      </c>
      <c r="G217" s="203"/>
      <c r="H217" s="207">
        <v>2.8849999999999998</v>
      </c>
      <c r="I217" s="208"/>
      <c r="J217" s="203"/>
      <c r="K217" s="203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153</v>
      </c>
      <c r="AU217" s="213" t="s">
        <v>88</v>
      </c>
      <c r="AV217" s="13" t="s">
        <v>88</v>
      </c>
      <c r="AW217" s="13" t="s">
        <v>34</v>
      </c>
      <c r="AX217" s="13" t="s">
        <v>86</v>
      </c>
      <c r="AY217" s="213" t="s">
        <v>144</v>
      </c>
    </row>
    <row r="218" spans="1:65" s="2" customFormat="1" ht="24.2" customHeight="1">
      <c r="A218" s="35"/>
      <c r="B218" s="36"/>
      <c r="C218" s="188" t="s">
        <v>319</v>
      </c>
      <c r="D218" s="188" t="s">
        <v>147</v>
      </c>
      <c r="E218" s="189" t="s">
        <v>908</v>
      </c>
      <c r="F218" s="190" t="s">
        <v>909</v>
      </c>
      <c r="G218" s="191" t="s">
        <v>217</v>
      </c>
      <c r="H218" s="192">
        <v>338.4</v>
      </c>
      <c r="I218" s="193"/>
      <c r="J218" s="194">
        <f>ROUND(I218*H218,2)</f>
        <v>0</v>
      </c>
      <c r="K218" s="195"/>
      <c r="L218" s="40"/>
      <c r="M218" s="196" t="s">
        <v>1</v>
      </c>
      <c r="N218" s="197" t="s">
        <v>43</v>
      </c>
      <c r="O218" s="72"/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0" t="s">
        <v>14</v>
      </c>
      <c r="AT218" s="200" t="s">
        <v>147</v>
      </c>
      <c r="AU218" s="200" t="s">
        <v>88</v>
      </c>
      <c r="AY218" s="18" t="s">
        <v>144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8" t="s">
        <v>86</v>
      </c>
      <c r="BK218" s="201">
        <f>ROUND(I218*H218,2)</f>
        <v>0</v>
      </c>
      <c r="BL218" s="18" t="s">
        <v>14</v>
      </c>
      <c r="BM218" s="200" t="s">
        <v>910</v>
      </c>
    </row>
    <row r="219" spans="1:65" s="2" customFormat="1" ht="14.45" customHeight="1">
      <c r="A219" s="35"/>
      <c r="B219" s="36"/>
      <c r="C219" s="250" t="s">
        <v>323</v>
      </c>
      <c r="D219" s="250" t="s">
        <v>273</v>
      </c>
      <c r="E219" s="251" t="s">
        <v>901</v>
      </c>
      <c r="F219" s="252" t="s">
        <v>902</v>
      </c>
      <c r="G219" s="253" t="s">
        <v>150</v>
      </c>
      <c r="H219" s="254">
        <v>0.89300000000000002</v>
      </c>
      <c r="I219" s="255"/>
      <c r="J219" s="256">
        <f>ROUND(I219*H219,2)</f>
        <v>0</v>
      </c>
      <c r="K219" s="257"/>
      <c r="L219" s="258"/>
      <c r="M219" s="259" t="s">
        <v>1</v>
      </c>
      <c r="N219" s="260" t="s">
        <v>43</v>
      </c>
      <c r="O219" s="72"/>
      <c r="P219" s="198">
        <f>O219*H219</f>
        <v>0</v>
      </c>
      <c r="Q219" s="198">
        <v>0</v>
      </c>
      <c r="R219" s="198">
        <f>Q219*H219</f>
        <v>0</v>
      </c>
      <c r="S219" s="198">
        <v>0</v>
      </c>
      <c r="T219" s="19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0" t="s">
        <v>323</v>
      </c>
      <c r="AT219" s="200" t="s">
        <v>273</v>
      </c>
      <c r="AU219" s="200" t="s">
        <v>88</v>
      </c>
      <c r="AY219" s="18" t="s">
        <v>144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18" t="s">
        <v>86</v>
      </c>
      <c r="BK219" s="201">
        <f>ROUND(I219*H219,2)</f>
        <v>0</v>
      </c>
      <c r="BL219" s="18" t="s">
        <v>14</v>
      </c>
      <c r="BM219" s="200" t="s">
        <v>911</v>
      </c>
    </row>
    <row r="220" spans="1:65" s="13" customFormat="1" ht="11.25">
      <c r="B220" s="202"/>
      <c r="C220" s="203"/>
      <c r="D220" s="204" t="s">
        <v>153</v>
      </c>
      <c r="E220" s="205" t="s">
        <v>1</v>
      </c>
      <c r="F220" s="206" t="s">
        <v>912</v>
      </c>
      <c r="G220" s="203"/>
      <c r="H220" s="207">
        <v>0.81200000000000006</v>
      </c>
      <c r="I220" s="208"/>
      <c r="J220" s="203"/>
      <c r="K220" s="203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153</v>
      </c>
      <c r="AU220" s="213" t="s">
        <v>88</v>
      </c>
      <c r="AV220" s="13" t="s">
        <v>88</v>
      </c>
      <c r="AW220" s="13" t="s">
        <v>34</v>
      </c>
      <c r="AX220" s="13" t="s">
        <v>86</v>
      </c>
      <c r="AY220" s="213" t="s">
        <v>144</v>
      </c>
    </row>
    <row r="221" spans="1:65" s="13" customFormat="1" ht="11.25">
      <c r="B221" s="202"/>
      <c r="C221" s="203"/>
      <c r="D221" s="204" t="s">
        <v>153</v>
      </c>
      <c r="E221" s="203"/>
      <c r="F221" s="206" t="s">
        <v>913</v>
      </c>
      <c r="G221" s="203"/>
      <c r="H221" s="207">
        <v>0.89300000000000002</v>
      </c>
      <c r="I221" s="208"/>
      <c r="J221" s="203"/>
      <c r="K221" s="203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153</v>
      </c>
      <c r="AU221" s="213" t="s">
        <v>88</v>
      </c>
      <c r="AV221" s="13" t="s">
        <v>88</v>
      </c>
      <c r="AW221" s="13" t="s">
        <v>4</v>
      </c>
      <c r="AX221" s="13" t="s">
        <v>86</v>
      </c>
      <c r="AY221" s="213" t="s">
        <v>144</v>
      </c>
    </row>
    <row r="222" spans="1:65" s="2" customFormat="1" ht="24.2" customHeight="1">
      <c r="A222" s="35"/>
      <c r="B222" s="36"/>
      <c r="C222" s="188" t="s">
        <v>327</v>
      </c>
      <c r="D222" s="188" t="s">
        <v>147</v>
      </c>
      <c r="E222" s="189" t="s">
        <v>914</v>
      </c>
      <c r="F222" s="190" t="s">
        <v>915</v>
      </c>
      <c r="G222" s="191" t="s">
        <v>174</v>
      </c>
      <c r="H222" s="192">
        <v>745.88300000000004</v>
      </c>
      <c r="I222" s="193"/>
      <c r="J222" s="194">
        <f>ROUND(I222*H222,2)</f>
        <v>0</v>
      </c>
      <c r="K222" s="195"/>
      <c r="L222" s="40"/>
      <c r="M222" s="196" t="s">
        <v>1</v>
      </c>
      <c r="N222" s="197" t="s">
        <v>43</v>
      </c>
      <c r="O222" s="72"/>
      <c r="P222" s="198">
        <f>O222*H222</f>
        <v>0</v>
      </c>
      <c r="Q222" s="198">
        <v>0</v>
      </c>
      <c r="R222" s="198">
        <f>Q222*H222</f>
        <v>0</v>
      </c>
      <c r="S222" s="198">
        <v>5.0000000000000001E-3</v>
      </c>
      <c r="T222" s="199">
        <f>S222*H222</f>
        <v>3.7294150000000004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0" t="s">
        <v>14</v>
      </c>
      <c r="AT222" s="200" t="s">
        <v>147</v>
      </c>
      <c r="AU222" s="200" t="s">
        <v>88</v>
      </c>
      <c r="AY222" s="18" t="s">
        <v>144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18" t="s">
        <v>86</v>
      </c>
      <c r="BK222" s="201">
        <f>ROUND(I222*H222,2)</f>
        <v>0</v>
      </c>
      <c r="BL222" s="18" t="s">
        <v>14</v>
      </c>
      <c r="BM222" s="200" t="s">
        <v>916</v>
      </c>
    </row>
    <row r="223" spans="1:65" s="13" customFormat="1" ht="11.25">
      <c r="B223" s="202"/>
      <c r="C223" s="203"/>
      <c r="D223" s="204" t="s">
        <v>153</v>
      </c>
      <c r="E223" s="205" t="s">
        <v>1</v>
      </c>
      <c r="F223" s="206" t="s">
        <v>917</v>
      </c>
      <c r="G223" s="203"/>
      <c r="H223" s="207">
        <v>745.88300000000004</v>
      </c>
      <c r="I223" s="208"/>
      <c r="J223" s="203"/>
      <c r="K223" s="203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153</v>
      </c>
      <c r="AU223" s="213" t="s">
        <v>88</v>
      </c>
      <c r="AV223" s="13" t="s">
        <v>88</v>
      </c>
      <c r="AW223" s="13" t="s">
        <v>34</v>
      </c>
      <c r="AX223" s="13" t="s">
        <v>86</v>
      </c>
      <c r="AY223" s="213" t="s">
        <v>144</v>
      </c>
    </row>
    <row r="224" spans="1:65" s="2" customFormat="1" ht="24.2" customHeight="1">
      <c r="A224" s="35"/>
      <c r="B224" s="36"/>
      <c r="C224" s="188" t="s">
        <v>331</v>
      </c>
      <c r="D224" s="188" t="s">
        <v>147</v>
      </c>
      <c r="E224" s="189" t="s">
        <v>918</v>
      </c>
      <c r="F224" s="190" t="s">
        <v>919</v>
      </c>
      <c r="G224" s="191" t="s">
        <v>150</v>
      </c>
      <c r="H224" s="192">
        <v>11.798999999999999</v>
      </c>
      <c r="I224" s="193"/>
      <c r="J224" s="194">
        <f>ROUND(I224*H224,2)</f>
        <v>0</v>
      </c>
      <c r="K224" s="195"/>
      <c r="L224" s="40"/>
      <c r="M224" s="196" t="s">
        <v>1</v>
      </c>
      <c r="N224" s="197" t="s">
        <v>43</v>
      </c>
      <c r="O224" s="72"/>
      <c r="P224" s="198">
        <f>O224*H224</f>
        <v>0</v>
      </c>
      <c r="Q224" s="198">
        <v>2.3369999999999998E-2</v>
      </c>
      <c r="R224" s="198">
        <f>Q224*H224</f>
        <v>0.27574262999999999</v>
      </c>
      <c r="S224" s="198">
        <v>0</v>
      </c>
      <c r="T224" s="199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0" t="s">
        <v>14</v>
      </c>
      <c r="AT224" s="200" t="s">
        <v>147</v>
      </c>
      <c r="AU224" s="200" t="s">
        <v>88</v>
      </c>
      <c r="AY224" s="18" t="s">
        <v>144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18" t="s">
        <v>86</v>
      </c>
      <c r="BK224" s="201">
        <f>ROUND(I224*H224,2)</f>
        <v>0</v>
      </c>
      <c r="BL224" s="18" t="s">
        <v>14</v>
      </c>
      <c r="BM224" s="200" t="s">
        <v>920</v>
      </c>
    </row>
    <row r="225" spans="1:65" s="13" customFormat="1" ht="11.25">
      <c r="B225" s="202"/>
      <c r="C225" s="203"/>
      <c r="D225" s="204" t="s">
        <v>153</v>
      </c>
      <c r="E225" s="205" t="s">
        <v>1</v>
      </c>
      <c r="F225" s="206" t="s">
        <v>921</v>
      </c>
      <c r="G225" s="203"/>
      <c r="H225" s="207">
        <v>11.798999999999999</v>
      </c>
      <c r="I225" s="208"/>
      <c r="J225" s="203"/>
      <c r="K225" s="203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153</v>
      </c>
      <c r="AU225" s="213" t="s">
        <v>88</v>
      </c>
      <c r="AV225" s="13" t="s">
        <v>88</v>
      </c>
      <c r="AW225" s="13" t="s">
        <v>34</v>
      </c>
      <c r="AX225" s="13" t="s">
        <v>86</v>
      </c>
      <c r="AY225" s="213" t="s">
        <v>144</v>
      </c>
    </row>
    <row r="226" spans="1:65" s="2" customFormat="1" ht="24.2" customHeight="1">
      <c r="A226" s="35"/>
      <c r="B226" s="36"/>
      <c r="C226" s="188" t="s">
        <v>335</v>
      </c>
      <c r="D226" s="188" t="s">
        <v>147</v>
      </c>
      <c r="E226" s="189" t="s">
        <v>922</v>
      </c>
      <c r="F226" s="190" t="s">
        <v>923</v>
      </c>
      <c r="G226" s="191" t="s">
        <v>520</v>
      </c>
      <c r="H226" s="261"/>
      <c r="I226" s="193"/>
      <c r="J226" s="194">
        <f>ROUND(I226*H226,2)</f>
        <v>0</v>
      </c>
      <c r="K226" s="195"/>
      <c r="L226" s="40"/>
      <c r="M226" s="196" t="s">
        <v>1</v>
      </c>
      <c r="N226" s="197" t="s">
        <v>43</v>
      </c>
      <c r="O226" s="72"/>
      <c r="P226" s="198">
        <f>O226*H226</f>
        <v>0</v>
      </c>
      <c r="Q226" s="198">
        <v>0</v>
      </c>
      <c r="R226" s="198">
        <f>Q226*H226</f>
        <v>0</v>
      </c>
      <c r="S226" s="198">
        <v>0</v>
      </c>
      <c r="T226" s="19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0" t="s">
        <v>14</v>
      </c>
      <c r="AT226" s="200" t="s">
        <v>147</v>
      </c>
      <c r="AU226" s="200" t="s">
        <v>88</v>
      </c>
      <c r="AY226" s="18" t="s">
        <v>144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18" t="s">
        <v>86</v>
      </c>
      <c r="BK226" s="201">
        <f>ROUND(I226*H226,2)</f>
        <v>0</v>
      </c>
      <c r="BL226" s="18" t="s">
        <v>14</v>
      </c>
      <c r="BM226" s="200" t="s">
        <v>924</v>
      </c>
    </row>
    <row r="227" spans="1:65" s="12" customFormat="1" ht="22.9" customHeight="1">
      <c r="B227" s="172"/>
      <c r="C227" s="173"/>
      <c r="D227" s="174" t="s">
        <v>77</v>
      </c>
      <c r="E227" s="186" t="s">
        <v>481</v>
      </c>
      <c r="F227" s="186" t="s">
        <v>482</v>
      </c>
      <c r="G227" s="173"/>
      <c r="H227" s="173"/>
      <c r="I227" s="176"/>
      <c r="J227" s="187">
        <f>BK227</f>
        <v>0</v>
      </c>
      <c r="K227" s="173"/>
      <c r="L227" s="178"/>
      <c r="M227" s="179"/>
      <c r="N227" s="180"/>
      <c r="O227" s="180"/>
      <c r="P227" s="181">
        <f>SUM(P228:P283)</f>
        <v>0</v>
      </c>
      <c r="Q227" s="180"/>
      <c r="R227" s="181">
        <f>SUM(R228:R283)</f>
        <v>0.45448000000000005</v>
      </c>
      <c r="S227" s="180"/>
      <c r="T227" s="182">
        <f>SUM(T228:T283)</f>
        <v>0.37217599999999995</v>
      </c>
      <c r="AR227" s="183" t="s">
        <v>88</v>
      </c>
      <c r="AT227" s="184" t="s">
        <v>77</v>
      </c>
      <c r="AU227" s="184" t="s">
        <v>86</v>
      </c>
      <c r="AY227" s="183" t="s">
        <v>144</v>
      </c>
      <c r="BK227" s="185">
        <f>SUM(BK228:BK283)</f>
        <v>0</v>
      </c>
    </row>
    <row r="228" spans="1:65" s="2" customFormat="1" ht="14.45" customHeight="1">
      <c r="A228" s="35"/>
      <c r="B228" s="36"/>
      <c r="C228" s="188" t="s">
        <v>342</v>
      </c>
      <c r="D228" s="188" t="s">
        <v>147</v>
      </c>
      <c r="E228" s="189" t="s">
        <v>925</v>
      </c>
      <c r="F228" s="190" t="s">
        <v>926</v>
      </c>
      <c r="G228" s="191" t="s">
        <v>217</v>
      </c>
      <c r="H228" s="192">
        <v>15</v>
      </c>
      <c r="I228" s="193"/>
      <c r="J228" s="194">
        <f>ROUND(I228*H228,2)</f>
        <v>0</v>
      </c>
      <c r="K228" s="195"/>
      <c r="L228" s="40"/>
      <c r="M228" s="196" t="s">
        <v>1</v>
      </c>
      <c r="N228" s="197" t="s">
        <v>43</v>
      </c>
      <c r="O228" s="72"/>
      <c r="P228" s="198">
        <f>O228*H228</f>
        <v>0</v>
      </c>
      <c r="Q228" s="198">
        <v>0</v>
      </c>
      <c r="R228" s="198">
        <f>Q228*H228</f>
        <v>0</v>
      </c>
      <c r="S228" s="198">
        <v>3.48E-3</v>
      </c>
      <c r="T228" s="199">
        <f>S228*H228</f>
        <v>5.2200000000000003E-2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0" t="s">
        <v>14</v>
      </c>
      <c r="AT228" s="200" t="s">
        <v>147</v>
      </c>
      <c r="AU228" s="200" t="s">
        <v>88</v>
      </c>
      <c r="AY228" s="18" t="s">
        <v>144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18" t="s">
        <v>86</v>
      </c>
      <c r="BK228" s="201">
        <f>ROUND(I228*H228,2)</f>
        <v>0</v>
      </c>
      <c r="BL228" s="18" t="s">
        <v>14</v>
      </c>
      <c r="BM228" s="200" t="s">
        <v>927</v>
      </c>
    </row>
    <row r="229" spans="1:65" s="13" customFormat="1" ht="11.25">
      <c r="B229" s="202"/>
      <c r="C229" s="203"/>
      <c r="D229" s="204" t="s">
        <v>153</v>
      </c>
      <c r="E229" s="205" t="s">
        <v>1</v>
      </c>
      <c r="F229" s="206" t="s">
        <v>928</v>
      </c>
      <c r="G229" s="203"/>
      <c r="H229" s="207">
        <v>15</v>
      </c>
      <c r="I229" s="208"/>
      <c r="J229" s="203"/>
      <c r="K229" s="203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153</v>
      </c>
      <c r="AU229" s="213" t="s">
        <v>88</v>
      </c>
      <c r="AV229" s="13" t="s">
        <v>88</v>
      </c>
      <c r="AW229" s="13" t="s">
        <v>34</v>
      </c>
      <c r="AX229" s="13" t="s">
        <v>86</v>
      </c>
      <c r="AY229" s="213" t="s">
        <v>144</v>
      </c>
    </row>
    <row r="230" spans="1:65" s="2" customFormat="1" ht="14.45" customHeight="1">
      <c r="A230" s="35"/>
      <c r="B230" s="36"/>
      <c r="C230" s="188" t="s">
        <v>349</v>
      </c>
      <c r="D230" s="188" t="s">
        <v>147</v>
      </c>
      <c r="E230" s="189" t="s">
        <v>929</v>
      </c>
      <c r="F230" s="190" t="s">
        <v>930</v>
      </c>
      <c r="G230" s="191" t="s">
        <v>217</v>
      </c>
      <c r="H230" s="192">
        <v>46.2</v>
      </c>
      <c r="I230" s="193"/>
      <c r="J230" s="194">
        <f>ROUND(I230*H230,2)</f>
        <v>0</v>
      </c>
      <c r="K230" s="195"/>
      <c r="L230" s="40"/>
      <c r="M230" s="196" t="s">
        <v>1</v>
      </c>
      <c r="N230" s="197" t="s">
        <v>43</v>
      </c>
      <c r="O230" s="72"/>
      <c r="P230" s="198">
        <f>O230*H230</f>
        <v>0</v>
      </c>
      <c r="Q230" s="198">
        <v>0</v>
      </c>
      <c r="R230" s="198">
        <f>Q230*H230</f>
        <v>0</v>
      </c>
      <c r="S230" s="198">
        <v>1.6999999999999999E-3</v>
      </c>
      <c r="T230" s="199">
        <f>S230*H230</f>
        <v>7.8539999999999999E-2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0" t="s">
        <v>14</v>
      </c>
      <c r="AT230" s="200" t="s">
        <v>147</v>
      </c>
      <c r="AU230" s="200" t="s">
        <v>88</v>
      </c>
      <c r="AY230" s="18" t="s">
        <v>144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18" t="s">
        <v>86</v>
      </c>
      <c r="BK230" s="201">
        <f>ROUND(I230*H230,2)</f>
        <v>0</v>
      </c>
      <c r="BL230" s="18" t="s">
        <v>14</v>
      </c>
      <c r="BM230" s="200" t="s">
        <v>931</v>
      </c>
    </row>
    <row r="231" spans="1:65" s="13" customFormat="1" ht="11.25">
      <c r="B231" s="202"/>
      <c r="C231" s="203"/>
      <c r="D231" s="204" t="s">
        <v>153</v>
      </c>
      <c r="E231" s="205" t="s">
        <v>1</v>
      </c>
      <c r="F231" s="206" t="s">
        <v>932</v>
      </c>
      <c r="G231" s="203"/>
      <c r="H231" s="207">
        <v>28</v>
      </c>
      <c r="I231" s="208"/>
      <c r="J231" s="203"/>
      <c r="K231" s="203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153</v>
      </c>
      <c r="AU231" s="213" t="s">
        <v>88</v>
      </c>
      <c r="AV231" s="13" t="s">
        <v>88</v>
      </c>
      <c r="AW231" s="13" t="s">
        <v>34</v>
      </c>
      <c r="AX231" s="13" t="s">
        <v>78</v>
      </c>
      <c r="AY231" s="213" t="s">
        <v>144</v>
      </c>
    </row>
    <row r="232" spans="1:65" s="13" customFormat="1" ht="11.25">
      <c r="B232" s="202"/>
      <c r="C232" s="203"/>
      <c r="D232" s="204" t="s">
        <v>153</v>
      </c>
      <c r="E232" s="205" t="s">
        <v>1</v>
      </c>
      <c r="F232" s="206" t="s">
        <v>933</v>
      </c>
      <c r="G232" s="203"/>
      <c r="H232" s="207">
        <v>12.8</v>
      </c>
      <c r="I232" s="208"/>
      <c r="J232" s="203"/>
      <c r="K232" s="203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153</v>
      </c>
      <c r="AU232" s="213" t="s">
        <v>88</v>
      </c>
      <c r="AV232" s="13" t="s">
        <v>88</v>
      </c>
      <c r="AW232" s="13" t="s">
        <v>34</v>
      </c>
      <c r="AX232" s="13" t="s">
        <v>78</v>
      </c>
      <c r="AY232" s="213" t="s">
        <v>144</v>
      </c>
    </row>
    <row r="233" spans="1:65" s="13" customFormat="1" ht="11.25">
      <c r="B233" s="202"/>
      <c r="C233" s="203"/>
      <c r="D233" s="204" t="s">
        <v>153</v>
      </c>
      <c r="E233" s="205" t="s">
        <v>1</v>
      </c>
      <c r="F233" s="206" t="s">
        <v>934</v>
      </c>
      <c r="G233" s="203"/>
      <c r="H233" s="207">
        <v>5.4</v>
      </c>
      <c r="I233" s="208"/>
      <c r="J233" s="203"/>
      <c r="K233" s="203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153</v>
      </c>
      <c r="AU233" s="213" t="s">
        <v>88</v>
      </c>
      <c r="AV233" s="13" t="s">
        <v>88</v>
      </c>
      <c r="AW233" s="13" t="s">
        <v>34</v>
      </c>
      <c r="AX233" s="13" t="s">
        <v>78</v>
      </c>
      <c r="AY233" s="213" t="s">
        <v>144</v>
      </c>
    </row>
    <row r="234" spans="1:65" s="15" customFormat="1" ht="11.25">
      <c r="B234" s="228"/>
      <c r="C234" s="229"/>
      <c r="D234" s="204" t="s">
        <v>153</v>
      </c>
      <c r="E234" s="230" t="s">
        <v>1</v>
      </c>
      <c r="F234" s="231" t="s">
        <v>164</v>
      </c>
      <c r="G234" s="229"/>
      <c r="H234" s="232">
        <v>46.199999999999996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AT234" s="238" t="s">
        <v>153</v>
      </c>
      <c r="AU234" s="238" t="s">
        <v>88</v>
      </c>
      <c r="AV234" s="15" t="s">
        <v>151</v>
      </c>
      <c r="AW234" s="15" t="s">
        <v>34</v>
      </c>
      <c r="AX234" s="15" t="s">
        <v>86</v>
      </c>
      <c r="AY234" s="238" t="s">
        <v>144</v>
      </c>
    </row>
    <row r="235" spans="1:65" s="2" customFormat="1" ht="14.45" customHeight="1">
      <c r="A235" s="35"/>
      <c r="B235" s="36"/>
      <c r="C235" s="188" t="s">
        <v>354</v>
      </c>
      <c r="D235" s="188" t="s">
        <v>147</v>
      </c>
      <c r="E235" s="189" t="s">
        <v>935</v>
      </c>
      <c r="F235" s="190" t="s">
        <v>936</v>
      </c>
      <c r="G235" s="191" t="s">
        <v>217</v>
      </c>
      <c r="H235" s="192">
        <v>30.2</v>
      </c>
      <c r="I235" s="193"/>
      <c r="J235" s="194">
        <f>ROUND(I235*H235,2)</f>
        <v>0</v>
      </c>
      <c r="K235" s="195"/>
      <c r="L235" s="40"/>
      <c r="M235" s="196" t="s">
        <v>1</v>
      </c>
      <c r="N235" s="197" t="s">
        <v>43</v>
      </c>
      <c r="O235" s="72"/>
      <c r="P235" s="198">
        <f>O235*H235</f>
        <v>0</v>
      </c>
      <c r="Q235" s="198">
        <v>0</v>
      </c>
      <c r="R235" s="198">
        <f>Q235*H235</f>
        <v>0</v>
      </c>
      <c r="S235" s="198">
        <v>1.7700000000000001E-3</v>
      </c>
      <c r="T235" s="199">
        <f>S235*H235</f>
        <v>5.3454000000000002E-2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0" t="s">
        <v>14</v>
      </c>
      <c r="AT235" s="200" t="s">
        <v>147</v>
      </c>
      <c r="AU235" s="200" t="s">
        <v>88</v>
      </c>
      <c r="AY235" s="18" t="s">
        <v>144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18" t="s">
        <v>86</v>
      </c>
      <c r="BK235" s="201">
        <f>ROUND(I235*H235,2)</f>
        <v>0</v>
      </c>
      <c r="BL235" s="18" t="s">
        <v>14</v>
      </c>
      <c r="BM235" s="200" t="s">
        <v>937</v>
      </c>
    </row>
    <row r="236" spans="1:65" s="13" customFormat="1" ht="11.25">
      <c r="B236" s="202"/>
      <c r="C236" s="203"/>
      <c r="D236" s="204" t="s">
        <v>153</v>
      </c>
      <c r="E236" s="205" t="s">
        <v>1</v>
      </c>
      <c r="F236" s="206" t="s">
        <v>938</v>
      </c>
      <c r="G236" s="203"/>
      <c r="H236" s="207">
        <v>30.2</v>
      </c>
      <c r="I236" s="208"/>
      <c r="J236" s="203"/>
      <c r="K236" s="203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153</v>
      </c>
      <c r="AU236" s="213" t="s">
        <v>88</v>
      </c>
      <c r="AV236" s="13" t="s">
        <v>88</v>
      </c>
      <c r="AW236" s="13" t="s">
        <v>34</v>
      </c>
      <c r="AX236" s="13" t="s">
        <v>86</v>
      </c>
      <c r="AY236" s="213" t="s">
        <v>144</v>
      </c>
    </row>
    <row r="237" spans="1:65" s="2" customFormat="1" ht="14.45" customHeight="1">
      <c r="A237" s="35"/>
      <c r="B237" s="36"/>
      <c r="C237" s="188" t="s">
        <v>361</v>
      </c>
      <c r="D237" s="188" t="s">
        <v>147</v>
      </c>
      <c r="E237" s="189" t="s">
        <v>939</v>
      </c>
      <c r="F237" s="190" t="s">
        <v>940</v>
      </c>
      <c r="G237" s="191" t="s">
        <v>157</v>
      </c>
      <c r="H237" s="192">
        <v>2</v>
      </c>
      <c r="I237" s="193"/>
      <c r="J237" s="194">
        <f>ROUND(I237*H237,2)</f>
        <v>0</v>
      </c>
      <c r="K237" s="195"/>
      <c r="L237" s="40"/>
      <c r="M237" s="196" t="s">
        <v>1</v>
      </c>
      <c r="N237" s="197" t="s">
        <v>43</v>
      </c>
      <c r="O237" s="72"/>
      <c r="P237" s="198">
        <f>O237*H237</f>
        <v>0</v>
      </c>
      <c r="Q237" s="198">
        <v>0</v>
      </c>
      <c r="R237" s="198">
        <f>Q237*H237</f>
        <v>0</v>
      </c>
      <c r="S237" s="198">
        <v>9.0600000000000003E-3</v>
      </c>
      <c r="T237" s="199">
        <f>S237*H237</f>
        <v>1.8120000000000001E-2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0" t="s">
        <v>14</v>
      </c>
      <c r="AT237" s="200" t="s">
        <v>147</v>
      </c>
      <c r="AU237" s="200" t="s">
        <v>88</v>
      </c>
      <c r="AY237" s="18" t="s">
        <v>144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18" t="s">
        <v>86</v>
      </c>
      <c r="BK237" s="201">
        <f>ROUND(I237*H237,2)</f>
        <v>0</v>
      </c>
      <c r="BL237" s="18" t="s">
        <v>14</v>
      </c>
      <c r="BM237" s="200" t="s">
        <v>941</v>
      </c>
    </row>
    <row r="238" spans="1:65" s="2" customFormat="1" ht="14.45" customHeight="1">
      <c r="A238" s="35"/>
      <c r="B238" s="36"/>
      <c r="C238" s="188" t="s">
        <v>366</v>
      </c>
      <c r="D238" s="188" t="s">
        <v>147</v>
      </c>
      <c r="E238" s="189" t="s">
        <v>942</v>
      </c>
      <c r="F238" s="190" t="s">
        <v>943</v>
      </c>
      <c r="G238" s="191" t="s">
        <v>217</v>
      </c>
      <c r="H238" s="192">
        <v>26.8</v>
      </c>
      <c r="I238" s="193"/>
      <c r="J238" s="194">
        <f>ROUND(I238*H238,2)</f>
        <v>0</v>
      </c>
      <c r="K238" s="195"/>
      <c r="L238" s="40"/>
      <c r="M238" s="196" t="s">
        <v>1</v>
      </c>
      <c r="N238" s="197" t="s">
        <v>43</v>
      </c>
      <c r="O238" s="72"/>
      <c r="P238" s="198">
        <f>O238*H238</f>
        <v>0</v>
      </c>
      <c r="Q238" s="198">
        <v>0</v>
      </c>
      <c r="R238" s="198">
        <f>Q238*H238</f>
        <v>0</v>
      </c>
      <c r="S238" s="198">
        <v>2E-3</v>
      </c>
      <c r="T238" s="199">
        <f>S238*H238</f>
        <v>5.3600000000000002E-2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0" t="s">
        <v>14</v>
      </c>
      <c r="AT238" s="200" t="s">
        <v>147</v>
      </c>
      <c r="AU238" s="200" t="s">
        <v>88</v>
      </c>
      <c r="AY238" s="18" t="s">
        <v>144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18" t="s">
        <v>86</v>
      </c>
      <c r="BK238" s="201">
        <f>ROUND(I238*H238,2)</f>
        <v>0</v>
      </c>
      <c r="BL238" s="18" t="s">
        <v>14</v>
      </c>
      <c r="BM238" s="200" t="s">
        <v>944</v>
      </c>
    </row>
    <row r="239" spans="1:65" s="2" customFormat="1" ht="14.45" customHeight="1">
      <c r="A239" s="35"/>
      <c r="B239" s="36"/>
      <c r="C239" s="188" t="s">
        <v>370</v>
      </c>
      <c r="D239" s="188" t="s">
        <v>147</v>
      </c>
      <c r="E239" s="189" t="s">
        <v>945</v>
      </c>
      <c r="F239" s="190" t="s">
        <v>946</v>
      </c>
      <c r="G239" s="191" t="s">
        <v>217</v>
      </c>
      <c r="H239" s="192">
        <v>3.4</v>
      </c>
      <c r="I239" s="193"/>
      <c r="J239" s="194">
        <f>ROUND(I239*H239,2)</f>
        <v>0</v>
      </c>
      <c r="K239" s="195"/>
      <c r="L239" s="40"/>
      <c r="M239" s="196" t="s">
        <v>1</v>
      </c>
      <c r="N239" s="197" t="s">
        <v>43</v>
      </c>
      <c r="O239" s="72"/>
      <c r="P239" s="198">
        <f>O239*H239</f>
        <v>0</v>
      </c>
      <c r="Q239" s="198">
        <v>0</v>
      </c>
      <c r="R239" s="198">
        <f>Q239*H239</f>
        <v>0</v>
      </c>
      <c r="S239" s="198">
        <v>1.75E-3</v>
      </c>
      <c r="T239" s="199">
        <f>S239*H239</f>
        <v>5.9499999999999996E-3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0" t="s">
        <v>14</v>
      </c>
      <c r="AT239" s="200" t="s">
        <v>147</v>
      </c>
      <c r="AU239" s="200" t="s">
        <v>88</v>
      </c>
      <c r="AY239" s="18" t="s">
        <v>144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18" t="s">
        <v>86</v>
      </c>
      <c r="BK239" s="201">
        <f>ROUND(I239*H239,2)</f>
        <v>0</v>
      </c>
      <c r="BL239" s="18" t="s">
        <v>14</v>
      </c>
      <c r="BM239" s="200" t="s">
        <v>947</v>
      </c>
    </row>
    <row r="240" spans="1:65" s="2" customFormat="1" ht="14.45" customHeight="1">
      <c r="A240" s="35"/>
      <c r="B240" s="36"/>
      <c r="C240" s="188" t="s">
        <v>375</v>
      </c>
      <c r="D240" s="188" t="s">
        <v>147</v>
      </c>
      <c r="E240" s="189" t="s">
        <v>948</v>
      </c>
      <c r="F240" s="190" t="s">
        <v>949</v>
      </c>
      <c r="G240" s="191" t="s">
        <v>174</v>
      </c>
      <c r="H240" s="192">
        <v>4.8</v>
      </c>
      <c r="I240" s="193"/>
      <c r="J240" s="194">
        <f>ROUND(I240*H240,2)</f>
        <v>0</v>
      </c>
      <c r="K240" s="195"/>
      <c r="L240" s="40"/>
      <c r="M240" s="196" t="s">
        <v>1</v>
      </c>
      <c r="N240" s="197" t="s">
        <v>43</v>
      </c>
      <c r="O240" s="72"/>
      <c r="P240" s="198">
        <f>O240*H240</f>
        <v>0</v>
      </c>
      <c r="Q240" s="198">
        <v>0</v>
      </c>
      <c r="R240" s="198">
        <f>Q240*H240</f>
        <v>0</v>
      </c>
      <c r="S240" s="198">
        <v>5.8399999999999997E-3</v>
      </c>
      <c r="T240" s="199">
        <f>S240*H240</f>
        <v>2.8031999999999998E-2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0" t="s">
        <v>14</v>
      </c>
      <c r="AT240" s="200" t="s">
        <v>147</v>
      </c>
      <c r="AU240" s="200" t="s">
        <v>88</v>
      </c>
      <c r="AY240" s="18" t="s">
        <v>144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18" t="s">
        <v>86</v>
      </c>
      <c r="BK240" s="201">
        <f>ROUND(I240*H240,2)</f>
        <v>0</v>
      </c>
      <c r="BL240" s="18" t="s">
        <v>14</v>
      </c>
      <c r="BM240" s="200" t="s">
        <v>950</v>
      </c>
    </row>
    <row r="241" spans="1:65" s="13" customFormat="1" ht="11.25">
      <c r="B241" s="202"/>
      <c r="C241" s="203"/>
      <c r="D241" s="204" t="s">
        <v>153</v>
      </c>
      <c r="E241" s="205" t="s">
        <v>1</v>
      </c>
      <c r="F241" s="206" t="s">
        <v>951</v>
      </c>
      <c r="G241" s="203"/>
      <c r="H241" s="207">
        <v>4.8</v>
      </c>
      <c r="I241" s="208"/>
      <c r="J241" s="203"/>
      <c r="K241" s="203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153</v>
      </c>
      <c r="AU241" s="213" t="s">
        <v>88</v>
      </c>
      <c r="AV241" s="13" t="s">
        <v>88</v>
      </c>
      <c r="AW241" s="13" t="s">
        <v>34</v>
      </c>
      <c r="AX241" s="13" t="s">
        <v>86</v>
      </c>
      <c r="AY241" s="213" t="s">
        <v>144</v>
      </c>
    </row>
    <row r="242" spans="1:65" s="2" customFormat="1" ht="24.2" customHeight="1">
      <c r="A242" s="35"/>
      <c r="B242" s="36"/>
      <c r="C242" s="188" t="s">
        <v>382</v>
      </c>
      <c r="D242" s="188" t="s">
        <v>147</v>
      </c>
      <c r="E242" s="189" t="s">
        <v>952</v>
      </c>
      <c r="F242" s="190" t="s">
        <v>953</v>
      </c>
      <c r="G242" s="191" t="s">
        <v>157</v>
      </c>
      <c r="H242" s="192">
        <v>2</v>
      </c>
      <c r="I242" s="193"/>
      <c r="J242" s="194">
        <f>ROUND(I242*H242,2)</f>
        <v>0</v>
      </c>
      <c r="K242" s="195"/>
      <c r="L242" s="40"/>
      <c r="M242" s="196" t="s">
        <v>1</v>
      </c>
      <c r="N242" s="197" t="s">
        <v>43</v>
      </c>
      <c r="O242" s="72"/>
      <c r="P242" s="198">
        <f>O242*H242</f>
        <v>0</v>
      </c>
      <c r="Q242" s="198">
        <v>0</v>
      </c>
      <c r="R242" s="198">
        <f>Q242*H242</f>
        <v>0</v>
      </c>
      <c r="S242" s="198">
        <v>1.8799999999999999E-3</v>
      </c>
      <c r="T242" s="199">
        <f>S242*H242</f>
        <v>3.7599999999999999E-3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0" t="s">
        <v>14</v>
      </c>
      <c r="AT242" s="200" t="s">
        <v>147</v>
      </c>
      <c r="AU242" s="200" t="s">
        <v>88</v>
      </c>
      <c r="AY242" s="18" t="s">
        <v>144</v>
      </c>
      <c r="BE242" s="201">
        <f>IF(N242="základní",J242,0)</f>
        <v>0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18" t="s">
        <v>86</v>
      </c>
      <c r="BK242" s="201">
        <f>ROUND(I242*H242,2)</f>
        <v>0</v>
      </c>
      <c r="BL242" s="18" t="s">
        <v>14</v>
      </c>
      <c r="BM242" s="200" t="s">
        <v>954</v>
      </c>
    </row>
    <row r="243" spans="1:65" s="2" customFormat="1" ht="14.45" customHeight="1">
      <c r="A243" s="35"/>
      <c r="B243" s="36"/>
      <c r="C243" s="188" t="s">
        <v>387</v>
      </c>
      <c r="D243" s="188" t="s">
        <v>147</v>
      </c>
      <c r="E243" s="189" t="s">
        <v>955</v>
      </c>
      <c r="F243" s="190" t="s">
        <v>956</v>
      </c>
      <c r="G243" s="191" t="s">
        <v>217</v>
      </c>
      <c r="H243" s="192">
        <v>30.2</v>
      </c>
      <c r="I243" s="193"/>
      <c r="J243" s="194">
        <f>ROUND(I243*H243,2)</f>
        <v>0</v>
      </c>
      <c r="K243" s="195"/>
      <c r="L243" s="40"/>
      <c r="M243" s="196" t="s">
        <v>1</v>
      </c>
      <c r="N243" s="197" t="s">
        <v>43</v>
      </c>
      <c r="O243" s="72"/>
      <c r="P243" s="198">
        <f>O243*H243</f>
        <v>0</v>
      </c>
      <c r="Q243" s="198">
        <v>0</v>
      </c>
      <c r="R243" s="198">
        <f>Q243*H243</f>
        <v>0</v>
      </c>
      <c r="S243" s="198">
        <v>2.5999999999999999E-3</v>
      </c>
      <c r="T243" s="199">
        <f>S243*H243</f>
        <v>7.8519999999999993E-2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0" t="s">
        <v>14</v>
      </c>
      <c r="AT243" s="200" t="s">
        <v>147</v>
      </c>
      <c r="AU243" s="200" t="s">
        <v>88</v>
      </c>
      <c r="AY243" s="18" t="s">
        <v>144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18" t="s">
        <v>86</v>
      </c>
      <c r="BK243" s="201">
        <f>ROUND(I243*H243,2)</f>
        <v>0</v>
      </c>
      <c r="BL243" s="18" t="s">
        <v>14</v>
      </c>
      <c r="BM243" s="200" t="s">
        <v>957</v>
      </c>
    </row>
    <row r="244" spans="1:65" s="13" customFormat="1" ht="11.25">
      <c r="B244" s="202"/>
      <c r="C244" s="203"/>
      <c r="D244" s="204" t="s">
        <v>153</v>
      </c>
      <c r="E244" s="205" t="s">
        <v>1</v>
      </c>
      <c r="F244" s="206" t="s">
        <v>938</v>
      </c>
      <c r="G244" s="203"/>
      <c r="H244" s="207">
        <v>30.2</v>
      </c>
      <c r="I244" s="208"/>
      <c r="J244" s="203"/>
      <c r="K244" s="203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153</v>
      </c>
      <c r="AU244" s="213" t="s">
        <v>88</v>
      </c>
      <c r="AV244" s="13" t="s">
        <v>88</v>
      </c>
      <c r="AW244" s="13" t="s">
        <v>34</v>
      </c>
      <c r="AX244" s="13" t="s">
        <v>86</v>
      </c>
      <c r="AY244" s="213" t="s">
        <v>144</v>
      </c>
    </row>
    <row r="245" spans="1:65" s="2" customFormat="1" ht="24.2" customHeight="1">
      <c r="A245" s="35"/>
      <c r="B245" s="36"/>
      <c r="C245" s="188" t="s">
        <v>393</v>
      </c>
      <c r="D245" s="188" t="s">
        <v>147</v>
      </c>
      <c r="E245" s="189" t="s">
        <v>958</v>
      </c>
      <c r="F245" s="190" t="s">
        <v>959</v>
      </c>
      <c r="G245" s="191" t="s">
        <v>174</v>
      </c>
      <c r="H245" s="192">
        <v>9.923</v>
      </c>
      <c r="I245" s="193"/>
      <c r="J245" s="194">
        <f>ROUND(I245*H245,2)</f>
        <v>0</v>
      </c>
      <c r="K245" s="195"/>
      <c r="L245" s="40"/>
      <c r="M245" s="196" t="s">
        <v>1</v>
      </c>
      <c r="N245" s="197" t="s">
        <v>43</v>
      </c>
      <c r="O245" s="72"/>
      <c r="P245" s="198">
        <f>O245*H245</f>
        <v>0</v>
      </c>
      <c r="Q245" s="198">
        <v>0</v>
      </c>
      <c r="R245" s="198">
        <f>Q245*H245</f>
        <v>0</v>
      </c>
      <c r="S245" s="198">
        <v>0</v>
      </c>
      <c r="T245" s="19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0" t="s">
        <v>14</v>
      </c>
      <c r="AT245" s="200" t="s">
        <v>147</v>
      </c>
      <c r="AU245" s="200" t="s">
        <v>88</v>
      </c>
      <c r="AY245" s="18" t="s">
        <v>144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18" t="s">
        <v>86</v>
      </c>
      <c r="BK245" s="201">
        <f>ROUND(I245*H245,2)</f>
        <v>0</v>
      </c>
      <c r="BL245" s="18" t="s">
        <v>14</v>
      </c>
      <c r="BM245" s="200" t="s">
        <v>960</v>
      </c>
    </row>
    <row r="246" spans="1:65" s="2" customFormat="1" ht="48.75">
      <c r="A246" s="35"/>
      <c r="B246" s="36"/>
      <c r="C246" s="37"/>
      <c r="D246" s="204" t="s">
        <v>159</v>
      </c>
      <c r="E246" s="37"/>
      <c r="F246" s="214" t="s">
        <v>961</v>
      </c>
      <c r="G246" s="37"/>
      <c r="H246" s="37"/>
      <c r="I246" s="215"/>
      <c r="J246" s="37"/>
      <c r="K246" s="37"/>
      <c r="L246" s="40"/>
      <c r="M246" s="216"/>
      <c r="N246" s="217"/>
      <c r="O246" s="72"/>
      <c r="P246" s="72"/>
      <c r="Q246" s="72"/>
      <c r="R246" s="72"/>
      <c r="S246" s="72"/>
      <c r="T246" s="73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159</v>
      </c>
      <c r="AU246" s="18" t="s">
        <v>88</v>
      </c>
    </row>
    <row r="247" spans="1:65" s="14" customFormat="1" ht="11.25">
      <c r="B247" s="218"/>
      <c r="C247" s="219"/>
      <c r="D247" s="204" t="s">
        <v>153</v>
      </c>
      <c r="E247" s="220" t="s">
        <v>1</v>
      </c>
      <c r="F247" s="221" t="s">
        <v>865</v>
      </c>
      <c r="G247" s="219"/>
      <c r="H247" s="220" t="s">
        <v>1</v>
      </c>
      <c r="I247" s="222"/>
      <c r="J247" s="219"/>
      <c r="K247" s="219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153</v>
      </c>
      <c r="AU247" s="227" t="s">
        <v>88</v>
      </c>
      <c r="AV247" s="14" t="s">
        <v>86</v>
      </c>
      <c r="AW247" s="14" t="s">
        <v>34</v>
      </c>
      <c r="AX247" s="14" t="s">
        <v>78</v>
      </c>
      <c r="AY247" s="227" t="s">
        <v>144</v>
      </c>
    </row>
    <row r="248" spans="1:65" s="13" customFormat="1" ht="11.25">
      <c r="B248" s="202"/>
      <c r="C248" s="203"/>
      <c r="D248" s="204" t="s">
        <v>153</v>
      </c>
      <c r="E248" s="205" t="s">
        <v>1</v>
      </c>
      <c r="F248" s="206" t="s">
        <v>962</v>
      </c>
      <c r="G248" s="203"/>
      <c r="H248" s="207">
        <v>9.4499999999999993</v>
      </c>
      <c r="I248" s="208"/>
      <c r="J248" s="203"/>
      <c r="K248" s="203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153</v>
      </c>
      <c r="AU248" s="213" t="s">
        <v>88</v>
      </c>
      <c r="AV248" s="13" t="s">
        <v>88</v>
      </c>
      <c r="AW248" s="13" t="s">
        <v>34</v>
      </c>
      <c r="AX248" s="13" t="s">
        <v>78</v>
      </c>
      <c r="AY248" s="213" t="s">
        <v>144</v>
      </c>
    </row>
    <row r="249" spans="1:65" s="15" customFormat="1" ht="11.25">
      <c r="B249" s="228"/>
      <c r="C249" s="229"/>
      <c r="D249" s="204" t="s">
        <v>153</v>
      </c>
      <c r="E249" s="230" t="s">
        <v>1</v>
      </c>
      <c r="F249" s="231" t="s">
        <v>164</v>
      </c>
      <c r="G249" s="229"/>
      <c r="H249" s="232">
        <v>9.4499999999999993</v>
      </c>
      <c r="I249" s="233"/>
      <c r="J249" s="229"/>
      <c r="K249" s="229"/>
      <c r="L249" s="234"/>
      <c r="M249" s="235"/>
      <c r="N249" s="236"/>
      <c r="O249" s="236"/>
      <c r="P249" s="236"/>
      <c r="Q249" s="236"/>
      <c r="R249" s="236"/>
      <c r="S249" s="236"/>
      <c r="T249" s="237"/>
      <c r="AT249" s="238" t="s">
        <v>153</v>
      </c>
      <c r="AU249" s="238" t="s">
        <v>88</v>
      </c>
      <c r="AV249" s="15" t="s">
        <v>151</v>
      </c>
      <c r="AW249" s="15" t="s">
        <v>34</v>
      </c>
      <c r="AX249" s="15" t="s">
        <v>78</v>
      </c>
      <c r="AY249" s="238" t="s">
        <v>144</v>
      </c>
    </row>
    <row r="250" spans="1:65" s="13" customFormat="1" ht="11.25">
      <c r="B250" s="202"/>
      <c r="C250" s="203"/>
      <c r="D250" s="204" t="s">
        <v>153</v>
      </c>
      <c r="E250" s="205" t="s">
        <v>1</v>
      </c>
      <c r="F250" s="206" t="s">
        <v>963</v>
      </c>
      <c r="G250" s="203"/>
      <c r="H250" s="207">
        <v>9.923</v>
      </c>
      <c r="I250" s="208"/>
      <c r="J250" s="203"/>
      <c r="K250" s="203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153</v>
      </c>
      <c r="AU250" s="213" t="s">
        <v>88</v>
      </c>
      <c r="AV250" s="13" t="s">
        <v>88</v>
      </c>
      <c r="AW250" s="13" t="s">
        <v>34</v>
      </c>
      <c r="AX250" s="13" t="s">
        <v>86</v>
      </c>
      <c r="AY250" s="213" t="s">
        <v>144</v>
      </c>
    </row>
    <row r="251" spans="1:65" s="2" customFormat="1" ht="37.9" customHeight="1">
      <c r="A251" s="35"/>
      <c r="B251" s="36"/>
      <c r="C251" s="188" t="s">
        <v>399</v>
      </c>
      <c r="D251" s="188" t="s">
        <v>147</v>
      </c>
      <c r="E251" s="189" t="s">
        <v>964</v>
      </c>
      <c r="F251" s="190" t="s">
        <v>965</v>
      </c>
      <c r="G251" s="191" t="s">
        <v>174</v>
      </c>
      <c r="H251" s="192">
        <v>285.81</v>
      </c>
      <c r="I251" s="193"/>
      <c r="J251" s="194">
        <f>ROUND(I251*H251,2)</f>
        <v>0</v>
      </c>
      <c r="K251" s="195"/>
      <c r="L251" s="40"/>
      <c r="M251" s="196" t="s">
        <v>1</v>
      </c>
      <c r="N251" s="197" t="s">
        <v>43</v>
      </c>
      <c r="O251" s="72"/>
      <c r="P251" s="198">
        <f>O251*H251</f>
        <v>0</v>
      </c>
      <c r="Q251" s="198">
        <v>0</v>
      </c>
      <c r="R251" s="198">
        <f>Q251*H251</f>
        <v>0</v>
      </c>
      <c r="S251" s="198">
        <v>0</v>
      </c>
      <c r="T251" s="199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0" t="s">
        <v>14</v>
      </c>
      <c r="AT251" s="200" t="s">
        <v>147</v>
      </c>
      <c r="AU251" s="200" t="s">
        <v>88</v>
      </c>
      <c r="AY251" s="18" t="s">
        <v>144</v>
      </c>
      <c r="BE251" s="201">
        <f>IF(N251="základní",J251,0)</f>
        <v>0</v>
      </c>
      <c r="BF251" s="201">
        <f>IF(N251="snížená",J251,0)</f>
        <v>0</v>
      </c>
      <c r="BG251" s="201">
        <f>IF(N251="zákl. přenesená",J251,0)</f>
        <v>0</v>
      </c>
      <c r="BH251" s="201">
        <f>IF(N251="sníž. přenesená",J251,0)</f>
        <v>0</v>
      </c>
      <c r="BI251" s="201">
        <f>IF(N251="nulová",J251,0)</f>
        <v>0</v>
      </c>
      <c r="BJ251" s="18" t="s">
        <v>86</v>
      </c>
      <c r="BK251" s="201">
        <f>ROUND(I251*H251,2)</f>
        <v>0</v>
      </c>
      <c r="BL251" s="18" t="s">
        <v>14</v>
      </c>
      <c r="BM251" s="200" t="s">
        <v>966</v>
      </c>
    </row>
    <row r="252" spans="1:65" s="2" customFormat="1" ht="68.25">
      <c r="A252" s="35"/>
      <c r="B252" s="36"/>
      <c r="C252" s="37"/>
      <c r="D252" s="204" t="s">
        <v>159</v>
      </c>
      <c r="E252" s="37"/>
      <c r="F252" s="214" t="s">
        <v>967</v>
      </c>
      <c r="G252" s="37"/>
      <c r="H252" s="37"/>
      <c r="I252" s="215"/>
      <c r="J252" s="37"/>
      <c r="K252" s="37"/>
      <c r="L252" s="40"/>
      <c r="M252" s="216"/>
      <c r="N252" s="217"/>
      <c r="O252" s="72"/>
      <c r="P252" s="72"/>
      <c r="Q252" s="72"/>
      <c r="R252" s="72"/>
      <c r="S252" s="72"/>
      <c r="T252" s="73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159</v>
      </c>
      <c r="AU252" s="18" t="s">
        <v>88</v>
      </c>
    </row>
    <row r="253" spans="1:65" s="14" customFormat="1" ht="11.25">
      <c r="B253" s="218"/>
      <c r="C253" s="219"/>
      <c r="D253" s="204" t="s">
        <v>153</v>
      </c>
      <c r="E253" s="220" t="s">
        <v>1</v>
      </c>
      <c r="F253" s="221" t="s">
        <v>862</v>
      </c>
      <c r="G253" s="219"/>
      <c r="H253" s="220" t="s">
        <v>1</v>
      </c>
      <c r="I253" s="222"/>
      <c r="J253" s="219"/>
      <c r="K253" s="219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153</v>
      </c>
      <c r="AU253" s="227" t="s">
        <v>88</v>
      </c>
      <c r="AV253" s="14" t="s">
        <v>86</v>
      </c>
      <c r="AW253" s="14" t="s">
        <v>34</v>
      </c>
      <c r="AX253" s="14" t="s">
        <v>78</v>
      </c>
      <c r="AY253" s="227" t="s">
        <v>144</v>
      </c>
    </row>
    <row r="254" spans="1:65" s="13" customFormat="1" ht="11.25">
      <c r="B254" s="202"/>
      <c r="C254" s="203"/>
      <c r="D254" s="204" t="s">
        <v>153</v>
      </c>
      <c r="E254" s="205" t="s">
        <v>1</v>
      </c>
      <c r="F254" s="206" t="s">
        <v>968</v>
      </c>
      <c r="G254" s="203"/>
      <c r="H254" s="207">
        <v>263.2</v>
      </c>
      <c r="I254" s="208"/>
      <c r="J254" s="203"/>
      <c r="K254" s="203"/>
      <c r="L254" s="209"/>
      <c r="M254" s="210"/>
      <c r="N254" s="211"/>
      <c r="O254" s="211"/>
      <c r="P254" s="211"/>
      <c r="Q254" s="211"/>
      <c r="R254" s="211"/>
      <c r="S254" s="211"/>
      <c r="T254" s="212"/>
      <c r="AT254" s="213" t="s">
        <v>153</v>
      </c>
      <c r="AU254" s="213" t="s">
        <v>88</v>
      </c>
      <c r="AV254" s="13" t="s">
        <v>88</v>
      </c>
      <c r="AW254" s="13" t="s">
        <v>34</v>
      </c>
      <c r="AX254" s="13" t="s">
        <v>78</v>
      </c>
      <c r="AY254" s="213" t="s">
        <v>144</v>
      </c>
    </row>
    <row r="255" spans="1:65" s="13" customFormat="1" ht="11.25">
      <c r="B255" s="202"/>
      <c r="C255" s="203"/>
      <c r="D255" s="204" t="s">
        <v>153</v>
      </c>
      <c r="E255" s="205" t="s">
        <v>1</v>
      </c>
      <c r="F255" s="206" t="s">
        <v>969</v>
      </c>
      <c r="G255" s="203"/>
      <c r="H255" s="207">
        <v>-29.4</v>
      </c>
      <c r="I255" s="208"/>
      <c r="J255" s="203"/>
      <c r="K255" s="203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153</v>
      </c>
      <c r="AU255" s="213" t="s">
        <v>88</v>
      </c>
      <c r="AV255" s="13" t="s">
        <v>88</v>
      </c>
      <c r="AW255" s="13" t="s">
        <v>34</v>
      </c>
      <c r="AX255" s="13" t="s">
        <v>78</v>
      </c>
      <c r="AY255" s="213" t="s">
        <v>144</v>
      </c>
    </row>
    <row r="256" spans="1:65" s="13" customFormat="1" ht="11.25">
      <c r="B256" s="202"/>
      <c r="C256" s="203"/>
      <c r="D256" s="204" t="s">
        <v>153</v>
      </c>
      <c r="E256" s="205" t="s">
        <v>1</v>
      </c>
      <c r="F256" s="206" t="s">
        <v>970</v>
      </c>
      <c r="G256" s="203"/>
      <c r="H256" s="207">
        <v>38.4</v>
      </c>
      <c r="I256" s="208"/>
      <c r="J256" s="203"/>
      <c r="K256" s="203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153</v>
      </c>
      <c r="AU256" s="213" t="s">
        <v>88</v>
      </c>
      <c r="AV256" s="13" t="s">
        <v>88</v>
      </c>
      <c r="AW256" s="13" t="s">
        <v>34</v>
      </c>
      <c r="AX256" s="13" t="s">
        <v>78</v>
      </c>
      <c r="AY256" s="213" t="s">
        <v>144</v>
      </c>
    </row>
    <row r="257" spans="1:65" s="15" customFormat="1" ht="11.25">
      <c r="B257" s="228"/>
      <c r="C257" s="229"/>
      <c r="D257" s="204" t="s">
        <v>153</v>
      </c>
      <c r="E257" s="230" t="s">
        <v>1</v>
      </c>
      <c r="F257" s="231" t="s">
        <v>164</v>
      </c>
      <c r="G257" s="229"/>
      <c r="H257" s="232">
        <v>272.2</v>
      </c>
      <c r="I257" s="233"/>
      <c r="J257" s="229"/>
      <c r="K257" s="229"/>
      <c r="L257" s="234"/>
      <c r="M257" s="235"/>
      <c r="N257" s="236"/>
      <c r="O257" s="236"/>
      <c r="P257" s="236"/>
      <c r="Q257" s="236"/>
      <c r="R257" s="236"/>
      <c r="S257" s="236"/>
      <c r="T257" s="237"/>
      <c r="AT257" s="238" t="s">
        <v>153</v>
      </c>
      <c r="AU257" s="238" t="s">
        <v>88</v>
      </c>
      <c r="AV257" s="15" t="s">
        <v>151</v>
      </c>
      <c r="AW257" s="15" t="s">
        <v>34</v>
      </c>
      <c r="AX257" s="15" t="s">
        <v>78</v>
      </c>
      <c r="AY257" s="238" t="s">
        <v>144</v>
      </c>
    </row>
    <row r="258" spans="1:65" s="13" customFormat="1" ht="11.25">
      <c r="B258" s="202"/>
      <c r="C258" s="203"/>
      <c r="D258" s="204" t="s">
        <v>153</v>
      </c>
      <c r="E258" s="205" t="s">
        <v>1</v>
      </c>
      <c r="F258" s="206" t="s">
        <v>971</v>
      </c>
      <c r="G258" s="203"/>
      <c r="H258" s="207">
        <v>285.81</v>
      </c>
      <c r="I258" s="208"/>
      <c r="J258" s="203"/>
      <c r="K258" s="203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153</v>
      </c>
      <c r="AU258" s="213" t="s">
        <v>88</v>
      </c>
      <c r="AV258" s="13" t="s">
        <v>88</v>
      </c>
      <c r="AW258" s="13" t="s">
        <v>34</v>
      </c>
      <c r="AX258" s="13" t="s">
        <v>86</v>
      </c>
      <c r="AY258" s="213" t="s">
        <v>144</v>
      </c>
    </row>
    <row r="259" spans="1:65" s="2" customFormat="1" ht="24.2" customHeight="1">
      <c r="A259" s="35"/>
      <c r="B259" s="36"/>
      <c r="C259" s="188" t="s">
        <v>403</v>
      </c>
      <c r="D259" s="188" t="s">
        <v>147</v>
      </c>
      <c r="E259" s="189" t="s">
        <v>972</v>
      </c>
      <c r="F259" s="190" t="s">
        <v>973</v>
      </c>
      <c r="G259" s="191" t="s">
        <v>217</v>
      </c>
      <c r="H259" s="192">
        <v>24.8</v>
      </c>
      <c r="I259" s="193"/>
      <c r="J259" s="194">
        <f>ROUND(I259*H259,2)</f>
        <v>0</v>
      </c>
      <c r="K259" s="195"/>
      <c r="L259" s="40"/>
      <c r="M259" s="196" t="s">
        <v>1</v>
      </c>
      <c r="N259" s="197" t="s">
        <v>43</v>
      </c>
      <c r="O259" s="72"/>
      <c r="P259" s="198">
        <f>O259*H259</f>
        <v>0</v>
      </c>
      <c r="Q259" s="198">
        <v>4.0600000000000002E-3</v>
      </c>
      <c r="R259" s="198">
        <f>Q259*H259</f>
        <v>0.10068800000000001</v>
      </c>
      <c r="S259" s="198">
        <v>0</v>
      </c>
      <c r="T259" s="199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0" t="s">
        <v>14</v>
      </c>
      <c r="AT259" s="200" t="s">
        <v>147</v>
      </c>
      <c r="AU259" s="200" t="s">
        <v>88</v>
      </c>
      <c r="AY259" s="18" t="s">
        <v>144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18" t="s">
        <v>86</v>
      </c>
      <c r="BK259" s="201">
        <f>ROUND(I259*H259,2)</f>
        <v>0</v>
      </c>
      <c r="BL259" s="18" t="s">
        <v>14</v>
      </c>
      <c r="BM259" s="200" t="s">
        <v>974</v>
      </c>
    </row>
    <row r="260" spans="1:65" s="2" customFormat="1" ht="68.25">
      <c r="A260" s="35"/>
      <c r="B260" s="36"/>
      <c r="C260" s="37"/>
      <c r="D260" s="204" t="s">
        <v>159</v>
      </c>
      <c r="E260" s="37"/>
      <c r="F260" s="214" t="s">
        <v>975</v>
      </c>
      <c r="G260" s="37"/>
      <c r="H260" s="37"/>
      <c r="I260" s="215"/>
      <c r="J260" s="37"/>
      <c r="K260" s="37"/>
      <c r="L260" s="40"/>
      <c r="M260" s="216"/>
      <c r="N260" s="217"/>
      <c r="O260" s="72"/>
      <c r="P260" s="72"/>
      <c r="Q260" s="72"/>
      <c r="R260" s="72"/>
      <c r="S260" s="72"/>
      <c r="T260" s="73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159</v>
      </c>
      <c r="AU260" s="18" t="s">
        <v>88</v>
      </c>
    </row>
    <row r="261" spans="1:65" s="2" customFormat="1" ht="24.2" customHeight="1">
      <c r="A261" s="35"/>
      <c r="B261" s="36"/>
      <c r="C261" s="188" t="s">
        <v>407</v>
      </c>
      <c r="D261" s="188" t="s">
        <v>147</v>
      </c>
      <c r="E261" s="189" t="s">
        <v>976</v>
      </c>
      <c r="F261" s="190" t="s">
        <v>977</v>
      </c>
      <c r="G261" s="191" t="s">
        <v>217</v>
      </c>
      <c r="H261" s="192">
        <v>15</v>
      </c>
      <c r="I261" s="193"/>
      <c r="J261" s="194">
        <f>ROUND(I261*H261,2)</f>
        <v>0</v>
      </c>
      <c r="K261" s="195"/>
      <c r="L261" s="40"/>
      <c r="M261" s="196" t="s">
        <v>1</v>
      </c>
      <c r="N261" s="197" t="s">
        <v>43</v>
      </c>
      <c r="O261" s="72"/>
      <c r="P261" s="198">
        <f>O261*H261</f>
        <v>0</v>
      </c>
      <c r="Q261" s="198">
        <v>4.3400000000000001E-3</v>
      </c>
      <c r="R261" s="198">
        <f>Q261*H261</f>
        <v>6.5100000000000005E-2</v>
      </c>
      <c r="S261" s="198">
        <v>0</v>
      </c>
      <c r="T261" s="199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0" t="s">
        <v>14</v>
      </c>
      <c r="AT261" s="200" t="s">
        <v>147</v>
      </c>
      <c r="AU261" s="200" t="s">
        <v>88</v>
      </c>
      <c r="AY261" s="18" t="s">
        <v>144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18" t="s">
        <v>86</v>
      </c>
      <c r="BK261" s="201">
        <f>ROUND(I261*H261,2)</f>
        <v>0</v>
      </c>
      <c r="BL261" s="18" t="s">
        <v>14</v>
      </c>
      <c r="BM261" s="200" t="s">
        <v>978</v>
      </c>
    </row>
    <row r="262" spans="1:65" s="2" customFormat="1" ht="68.25">
      <c r="A262" s="35"/>
      <c r="B262" s="36"/>
      <c r="C262" s="37"/>
      <c r="D262" s="204" t="s">
        <v>159</v>
      </c>
      <c r="E262" s="37"/>
      <c r="F262" s="214" t="s">
        <v>975</v>
      </c>
      <c r="G262" s="37"/>
      <c r="H262" s="37"/>
      <c r="I262" s="215"/>
      <c r="J262" s="37"/>
      <c r="K262" s="37"/>
      <c r="L262" s="40"/>
      <c r="M262" s="216"/>
      <c r="N262" s="217"/>
      <c r="O262" s="72"/>
      <c r="P262" s="72"/>
      <c r="Q262" s="72"/>
      <c r="R262" s="72"/>
      <c r="S262" s="72"/>
      <c r="T262" s="73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159</v>
      </c>
      <c r="AU262" s="18" t="s">
        <v>88</v>
      </c>
    </row>
    <row r="263" spans="1:65" s="13" customFormat="1" ht="11.25">
      <c r="B263" s="202"/>
      <c r="C263" s="203"/>
      <c r="D263" s="204" t="s">
        <v>153</v>
      </c>
      <c r="E263" s="205" t="s">
        <v>1</v>
      </c>
      <c r="F263" s="206" t="s">
        <v>928</v>
      </c>
      <c r="G263" s="203"/>
      <c r="H263" s="207">
        <v>15</v>
      </c>
      <c r="I263" s="208"/>
      <c r="J263" s="203"/>
      <c r="K263" s="203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153</v>
      </c>
      <c r="AU263" s="213" t="s">
        <v>88</v>
      </c>
      <c r="AV263" s="13" t="s">
        <v>88</v>
      </c>
      <c r="AW263" s="13" t="s">
        <v>34</v>
      </c>
      <c r="AX263" s="13" t="s">
        <v>86</v>
      </c>
      <c r="AY263" s="213" t="s">
        <v>144</v>
      </c>
    </row>
    <row r="264" spans="1:65" s="2" customFormat="1" ht="24.2" customHeight="1">
      <c r="A264" s="35"/>
      <c r="B264" s="36"/>
      <c r="C264" s="188" t="s">
        <v>412</v>
      </c>
      <c r="D264" s="188" t="s">
        <v>147</v>
      </c>
      <c r="E264" s="189" t="s">
        <v>979</v>
      </c>
      <c r="F264" s="190" t="s">
        <v>980</v>
      </c>
      <c r="G264" s="191" t="s">
        <v>217</v>
      </c>
      <c r="H264" s="192">
        <v>46.2</v>
      </c>
      <c r="I264" s="193"/>
      <c r="J264" s="194">
        <f>ROUND(I264*H264,2)</f>
        <v>0</v>
      </c>
      <c r="K264" s="195"/>
      <c r="L264" s="40"/>
      <c r="M264" s="196" t="s">
        <v>1</v>
      </c>
      <c r="N264" s="197" t="s">
        <v>43</v>
      </c>
      <c r="O264" s="72"/>
      <c r="P264" s="198">
        <f>O264*H264</f>
        <v>0</v>
      </c>
      <c r="Q264" s="198">
        <v>3.47E-3</v>
      </c>
      <c r="R264" s="198">
        <f>Q264*H264</f>
        <v>0.16031400000000001</v>
      </c>
      <c r="S264" s="198">
        <v>0</v>
      </c>
      <c r="T264" s="199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0" t="s">
        <v>14</v>
      </c>
      <c r="AT264" s="200" t="s">
        <v>147</v>
      </c>
      <c r="AU264" s="200" t="s">
        <v>88</v>
      </c>
      <c r="AY264" s="18" t="s">
        <v>144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18" t="s">
        <v>86</v>
      </c>
      <c r="BK264" s="201">
        <f>ROUND(I264*H264,2)</f>
        <v>0</v>
      </c>
      <c r="BL264" s="18" t="s">
        <v>14</v>
      </c>
      <c r="BM264" s="200" t="s">
        <v>981</v>
      </c>
    </row>
    <row r="265" spans="1:65" s="2" customFormat="1" ht="68.25">
      <c r="A265" s="35"/>
      <c r="B265" s="36"/>
      <c r="C265" s="37"/>
      <c r="D265" s="204" t="s">
        <v>159</v>
      </c>
      <c r="E265" s="37"/>
      <c r="F265" s="214" t="s">
        <v>975</v>
      </c>
      <c r="G265" s="37"/>
      <c r="H265" s="37"/>
      <c r="I265" s="215"/>
      <c r="J265" s="37"/>
      <c r="K265" s="37"/>
      <c r="L265" s="40"/>
      <c r="M265" s="216"/>
      <c r="N265" s="217"/>
      <c r="O265" s="72"/>
      <c r="P265" s="72"/>
      <c r="Q265" s="72"/>
      <c r="R265" s="72"/>
      <c r="S265" s="72"/>
      <c r="T265" s="73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159</v>
      </c>
      <c r="AU265" s="18" t="s">
        <v>88</v>
      </c>
    </row>
    <row r="266" spans="1:65" s="2" customFormat="1" ht="24.2" customHeight="1">
      <c r="A266" s="35"/>
      <c r="B266" s="36"/>
      <c r="C266" s="188" t="s">
        <v>419</v>
      </c>
      <c r="D266" s="188" t="s">
        <v>147</v>
      </c>
      <c r="E266" s="189" t="s">
        <v>982</v>
      </c>
      <c r="F266" s="190" t="s">
        <v>983</v>
      </c>
      <c r="G266" s="191" t="s">
        <v>217</v>
      </c>
      <c r="H266" s="192">
        <v>30.2</v>
      </c>
      <c r="I266" s="193"/>
      <c r="J266" s="194">
        <f>ROUND(I266*H266,2)</f>
        <v>0</v>
      </c>
      <c r="K266" s="195"/>
      <c r="L266" s="40"/>
      <c r="M266" s="196" t="s">
        <v>1</v>
      </c>
      <c r="N266" s="197" t="s">
        <v>43</v>
      </c>
      <c r="O266" s="72"/>
      <c r="P266" s="198">
        <f>O266*H266</f>
        <v>0</v>
      </c>
      <c r="Q266" s="198">
        <v>0</v>
      </c>
      <c r="R266" s="198">
        <f>Q266*H266</f>
        <v>0</v>
      </c>
      <c r="S266" s="198">
        <v>0</v>
      </c>
      <c r="T266" s="199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0" t="s">
        <v>14</v>
      </c>
      <c r="AT266" s="200" t="s">
        <v>147</v>
      </c>
      <c r="AU266" s="200" t="s">
        <v>88</v>
      </c>
      <c r="AY266" s="18" t="s">
        <v>144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18" t="s">
        <v>86</v>
      </c>
      <c r="BK266" s="201">
        <f>ROUND(I266*H266,2)</f>
        <v>0</v>
      </c>
      <c r="BL266" s="18" t="s">
        <v>14</v>
      </c>
      <c r="BM266" s="200" t="s">
        <v>984</v>
      </c>
    </row>
    <row r="267" spans="1:65" s="2" customFormat="1" ht="68.25">
      <c r="A267" s="35"/>
      <c r="B267" s="36"/>
      <c r="C267" s="37"/>
      <c r="D267" s="204" t="s">
        <v>159</v>
      </c>
      <c r="E267" s="37"/>
      <c r="F267" s="214" t="s">
        <v>975</v>
      </c>
      <c r="G267" s="37"/>
      <c r="H267" s="37"/>
      <c r="I267" s="215"/>
      <c r="J267" s="37"/>
      <c r="K267" s="37"/>
      <c r="L267" s="40"/>
      <c r="M267" s="216"/>
      <c r="N267" s="217"/>
      <c r="O267" s="72"/>
      <c r="P267" s="72"/>
      <c r="Q267" s="72"/>
      <c r="R267" s="72"/>
      <c r="S267" s="72"/>
      <c r="T267" s="73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159</v>
      </c>
      <c r="AU267" s="18" t="s">
        <v>88</v>
      </c>
    </row>
    <row r="268" spans="1:65" s="2" customFormat="1" ht="24.2" customHeight="1">
      <c r="A268" s="35"/>
      <c r="B268" s="36"/>
      <c r="C268" s="188" t="s">
        <v>425</v>
      </c>
      <c r="D268" s="188" t="s">
        <v>147</v>
      </c>
      <c r="E268" s="189" t="s">
        <v>985</v>
      </c>
      <c r="F268" s="190" t="s">
        <v>986</v>
      </c>
      <c r="G268" s="191" t="s">
        <v>217</v>
      </c>
      <c r="H268" s="192">
        <v>26.8</v>
      </c>
      <c r="I268" s="193"/>
      <c r="J268" s="194">
        <f>ROUND(I268*H268,2)</f>
        <v>0</v>
      </c>
      <c r="K268" s="195"/>
      <c r="L268" s="40"/>
      <c r="M268" s="196" t="s">
        <v>1</v>
      </c>
      <c r="N268" s="197" t="s">
        <v>43</v>
      </c>
      <c r="O268" s="72"/>
      <c r="P268" s="198">
        <f>O268*H268</f>
        <v>0</v>
      </c>
      <c r="Q268" s="198">
        <v>0</v>
      </c>
      <c r="R268" s="198">
        <f>Q268*H268</f>
        <v>0</v>
      </c>
      <c r="S268" s="198">
        <v>0</v>
      </c>
      <c r="T268" s="199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0" t="s">
        <v>14</v>
      </c>
      <c r="AT268" s="200" t="s">
        <v>147</v>
      </c>
      <c r="AU268" s="200" t="s">
        <v>88</v>
      </c>
      <c r="AY268" s="18" t="s">
        <v>144</v>
      </c>
      <c r="BE268" s="201">
        <f>IF(N268="základní",J268,0)</f>
        <v>0</v>
      </c>
      <c r="BF268" s="201">
        <f>IF(N268="snížená",J268,0)</f>
        <v>0</v>
      </c>
      <c r="BG268" s="201">
        <f>IF(N268="zákl. přenesená",J268,0)</f>
        <v>0</v>
      </c>
      <c r="BH268" s="201">
        <f>IF(N268="sníž. přenesená",J268,0)</f>
        <v>0</v>
      </c>
      <c r="BI268" s="201">
        <f>IF(N268="nulová",J268,0)</f>
        <v>0</v>
      </c>
      <c r="BJ268" s="18" t="s">
        <v>86</v>
      </c>
      <c r="BK268" s="201">
        <f>ROUND(I268*H268,2)</f>
        <v>0</v>
      </c>
      <c r="BL268" s="18" t="s">
        <v>14</v>
      </c>
      <c r="BM268" s="200" t="s">
        <v>987</v>
      </c>
    </row>
    <row r="269" spans="1:65" s="13" customFormat="1" ht="11.25">
      <c r="B269" s="202"/>
      <c r="C269" s="203"/>
      <c r="D269" s="204" t="s">
        <v>153</v>
      </c>
      <c r="E269" s="205" t="s">
        <v>1</v>
      </c>
      <c r="F269" s="206" t="s">
        <v>988</v>
      </c>
      <c r="G269" s="203"/>
      <c r="H269" s="207">
        <v>26.8</v>
      </c>
      <c r="I269" s="208"/>
      <c r="J269" s="203"/>
      <c r="K269" s="203"/>
      <c r="L269" s="209"/>
      <c r="M269" s="210"/>
      <c r="N269" s="211"/>
      <c r="O269" s="211"/>
      <c r="P269" s="211"/>
      <c r="Q269" s="211"/>
      <c r="R269" s="211"/>
      <c r="S269" s="211"/>
      <c r="T269" s="212"/>
      <c r="AT269" s="213" t="s">
        <v>153</v>
      </c>
      <c r="AU269" s="213" t="s">
        <v>88</v>
      </c>
      <c r="AV269" s="13" t="s">
        <v>88</v>
      </c>
      <c r="AW269" s="13" t="s">
        <v>34</v>
      </c>
      <c r="AX269" s="13" t="s">
        <v>86</v>
      </c>
      <c r="AY269" s="213" t="s">
        <v>144</v>
      </c>
    </row>
    <row r="270" spans="1:65" s="2" customFormat="1" ht="24.2" customHeight="1">
      <c r="A270" s="35"/>
      <c r="B270" s="36"/>
      <c r="C270" s="188" t="s">
        <v>433</v>
      </c>
      <c r="D270" s="188" t="s">
        <v>147</v>
      </c>
      <c r="E270" s="189" t="s">
        <v>989</v>
      </c>
      <c r="F270" s="190" t="s">
        <v>990</v>
      </c>
      <c r="G270" s="191" t="s">
        <v>157</v>
      </c>
      <c r="H270" s="192">
        <v>2</v>
      </c>
      <c r="I270" s="193"/>
      <c r="J270" s="194">
        <f>ROUND(I270*H270,2)</f>
        <v>0</v>
      </c>
      <c r="K270" s="195"/>
      <c r="L270" s="40"/>
      <c r="M270" s="196" t="s">
        <v>1</v>
      </c>
      <c r="N270" s="197" t="s">
        <v>43</v>
      </c>
      <c r="O270" s="72"/>
      <c r="P270" s="198">
        <f>O270*H270</f>
        <v>0</v>
      </c>
      <c r="Q270" s="198">
        <v>0</v>
      </c>
      <c r="R270" s="198">
        <f>Q270*H270</f>
        <v>0</v>
      </c>
      <c r="S270" s="198">
        <v>0</v>
      </c>
      <c r="T270" s="199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0" t="s">
        <v>14</v>
      </c>
      <c r="AT270" s="200" t="s">
        <v>147</v>
      </c>
      <c r="AU270" s="200" t="s">
        <v>88</v>
      </c>
      <c r="AY270" s="18" t="s">
        <v>144</v>
      </c>
      <c r="BE270" s="201">
        <f>IF(N270="základní",J270,0)</f>
        <v>0</v>
      </c>
      <c r="BF270" s="201">
        <f>IF(N270="snížená",J270,0)</f>
        <v>0</v>
      </c>
      <c r="BG270" s="201">
        <f>IF(N270="zákl. přenesená",J270,0)</f>
        <v>0</v>
      </c>
      <c r="BH270" s="201">
        <f>IF(N270="sníž. přenesená",J270,0)</f>
        <v>0</v>
      </c>
      <c r="BI270" s="201">
        <f>IF(N270="nulová",J270,0)</f>
        <v>0</v>
      </c>
      <c r="BJ270" s="18" t="s">
        <v>86</v>
      </c>
      <c r="BK270" s="201">
        <f>ROUND(I270*H270,2)</f>
        <v>0</v>
      </c>
      <c r="BL270" s="18" t="s">
        <v>14</v>
      </c>
      <c r="BM270" s="200" t="s">
        <v>991</v>
      </c>
    </row>
    <row r="271" spans="1:65" s="2" customFormat="1" ht="68.25">
      <c r="A271" s="35"/>
      <c r="B271" s="36"/>
      <c r="C271" s="37"/>
      <c r="D271" s="204" t="s">
        <v>159</v>
      </c>
      <c r="E271" s="37"/>
      <c r="F271" s="214" t="s">
        <v>975</v>
      </c>
      <c r="G271" s="37"/>
      <c r="H271" s="37"/>
      <c r="I271" s="215"/>
      <c r="J271" s="37"/>
      <c r="K271" s="37"/>
      <c r="L271" s="40"/>
      <c r="M271" s="216"/>
      <c r="N271" s="217"/>
      <c r="O271" s="72"/>
      <c r="P271" s="72"/>
      <c r="Q271" s="72"/>
      <c r="R271" s="72"/>
      <c r="S271" s="72"/>
      <c r="T271" s="73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159</v>
      </c>
      <c r="AU271" s="18" t="s">
        <v>88</v>
      </c>
    </row>
    <row r="272" spans="1:65" s="2" customFormat="1" ht="24.2" customHeight="1">
      <c r="A272" s="35"/>
      <c r="B272" s="36"/>
      <c r="C272" s="188" t="s">
        <v>439</v>
      </c>
      <c r="D272" s="188" t="s">
        <v>147</v>
      </c>
      <c r="E272" s="189" t="s">
        <v>992</v>
      </c>
      <c r="F272" s="190" t="s">
        <v>993</v>
      </c>
      <c r="G272" s="191" t="s">
        <v>217</v>
      </c>
      <c r="H272" s="192">
        <v>3.4</v>
      </c>
      <c r="I272" s="193"/>
      <c r="J272" s="194">
        <f>ROUND(I272*H272,2)</f>
        <v>0</v>
      </c>
      <c r="K272" s="195"/>
      <c r="L272" s="40"/>
      <c r="M272" s="196" t="s">
        <v>1</v>
      </c>
      <c r="N272" s="197" t="s">
        <v>43</v>
      </c>
      <c r="O272" s="72"/>
      <c r="P272" s="198">
        <f>O272*H272</f>
        <v>0</v>
      </c>
      <c r="Q272" s="198">
        <v>2.8900000000000002E-3</v>
      </c>
      <c r="R272" s="198">
        <f>Q272*H272</f>
        <v>9.8259999999999997E-3</v>
      </c>
      <c r="S272" s="198">
        <v>0</v>
      </c>
      <c r="T272" s="199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0" t="s">
        <v>14</v>
      </c>
      <c r="AT272" s="200" t="s">
        <v>147</v>
      </c>
      <c r="AU272" s="200" t="s">
        <v>88</v>
      </c>
      <c r="AY272" s="18" t="s">
        <v>144</v>
      </c>
      <c r="BE272" s="201">
        <f>IF(N272="základní",J272,0)</f>
        <v>0</v>
      </c>
      <c r="BF272" s="201">
        <f>IF(N272="snížená",J272,0)</f>
        <v>0</v>
      </c>
      <c r="BG272" s="201">
        <f>IF(N272="zákl. přenesená",J272,0)</f>
        <v>0</v>
      </c>
      <c r="BH272" s="201">
        <f>IF(N272="sníž. přenesená",J272,0)</f>
        <v>0</v>
      </c>
      <c r="BI272" s="201">
        <f>IF(N272="nulová",J272,0)</f>
        <v>0</v>
      </c>
      <c r="BJ272" s="18" t="s">
        <v>86</v>
      </c>
      <c r="BK272" s="201">
        <f>ROUND(I272*H272,2)</f>
        <v>0</v>
      </c>
      <c r="BL272" s="18" t="s">
        <v>14</v>
      </c>
      <c r="BM272" s="200" t="s">
        <v>994</v>
      </c>
    </row>
    <row r="273" spans="1:65" s="14" customFormat="1" ht="11.25">
      <c r="B273" s="218"/>
      <c r="C273" s="219"/>
      <c r="D273" s="204" t="s">
        <v>153</v>
      </c>
      <c r="E273" s="220" t="s">
        <v>1</v>
      </c>
      <c r="F273" s="221" t="s">
        <v>995</v>
      </c>
      <c r="G273" s="219"/>
      <c r="H273" s="220" t="s">
        <v>1</v>
      </c>
      <c r="I273" s="222"/>
      <c r="J273" s="219"/>
      <c r="K273" s="219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153</v>
      </c>
      <c r="AU273" s="227" t="s">
        <v>88</v>
      </c>
      <c r="AV273" s="14" t="s">
        <v>86</v>
      </c>
      <c r="AW273" s="14" t="s">
        <v>34</v>
      </c>
      <c r="AX273" s="14" t="s">
        <v>78</v>
      </c>
      <c r="AY273" s="227" t="s">
        <v>144</v>
      </c>
    </row>
    <row r="274" spans="1:65" s="13" customFormat="1" ht="11.25">
      <c r="B274" s="202"/>
      <c r="C274" s="203"/>
      <c r="D274" s="204" t="s">
        <v>153</v>
      </c>
      <c r="E274" s="205" t="s">
        <v>1</v>
      </c>
      <c r="F274" s="206" t="s">
        <v>996</v>
      </c>
      <c r="G274" s="203"/>
      <c r="H274" s="207">
        <v>3.4</v>
      </c>
      <c r="I274" s="208"/>
      <c r="J274" s="203"/>
      <c r="K274" s="203"/>
      <c r="L274" s="209"/>
      <c r="M274" s="210"/>
      <c r="N274" s="211"/>
      <c r="O274" s="211"/>
      <c r="P274" s="211"/>
      <c r="Q274" s="211"/>
      <c r="R274" s="211"/>
      <c r="S274" s="211"/>
      <c r="T274" s="212"/>
      <c r="AT274" s="213" t="s">
        <v>153</v>
      </c>
      <c r="AU274" s="213" t="s">
        <v>88</v>
      </c>
      <c r="AV274" s="13" t="s">
        <v>88</v>
      </c>
      <c r="AW274" s="13" t="s">
        <v>34</v>
      </c>
      <c r="AX274" s="13" t="s">
        <v>86</v>
      </c>
      <c r="AY274" s="213" t="s">
        <v>144</v>
      </c>
    </row>
    <row r="275" spans="1:65" s="2" customFormat="1" ht="24.2" customHeight="1">
      <c r="A275" s="35"/>
      <c r="B275" s="36"/>
      <c r="C275" s="188" t="s">
        <v>443</v>
      </c>
      <c r="D275" s="188" t="s">
        <v>147</v>
      </c>
      <c r="E275" s="189" t="s">
        <v>997</v>
      </c>
      <c r="F275" s="190" t="s">
        <v>998</v>
      </c>
      <c r="G275" s="191" t="s">
        <v>174</v>
      </c>
      <c r="H275" s="192">
        <v>2</v>
      </c>
      <c r="I275" s="193"/>
      <c r="J275" s="194">
        <f>ROUND(I275*H275,2)</f>
        <v>0</v>
      </c>
      <c r="K275" s="195"/>
      <c r="L275" s="40"/>
      <c r="M275" s="196" t="s">
        <v>1</v>
      </c>
      <c r="N275" s="197" t="s">
        <v>43</v>
      </c>
      <c r="O275" s="72"/>
      <c r="P275" s="198">
        <f>O275*H275</f>
        <v>0</v>
      </c>
      <c r="Q275" s="198">
        <v>1.0789999999999999E-2</v>
      </c>
      <c r="R275" s="198">
        <f>Q275*H275</f>
        <v>2.1579999999999998E-2</v>
      </c>
      <c r="S275" s="198">
        <v>0</v>
      </c>
      <c r="T275" s="199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0" t="s">
        <v>14</v>
      </c>
      <c r="AT275" s="200" t="s">
        <v>147</v>
      </c>
      <c r="AU275" s="200" t="s">
        <v>88</v>
      </c>
      <c r="AY275" s="18" t="s">
        <v>144</v>
      </c>
      <c r="BE275" s="201">
        <f>IF(N275="základní",J275,0)</f>
        <v>0</v>
      </c>
      <c r="BF275" s="201">
        <f>IF(N275="snížená",J275,0)</f>
        <v>0</v>
      </c>
      <c r="BG275" s="201">
        <f>IF(N275="zákl. přenesená",J275,0)</f>
        <v>0</v>
      </c>
      <c r="BH275" s="201">
        <f>IF(N275="sníž. přenesená",J275,0)</f>
        <v>0</v>
      </c>
      <c r="BI275" s="201">
        <f>IF(N275="nulová",J275,0)</f>
        <v>0</v>
      </c>
      <c r="BJ275" s="18" t="s">
        <v>86</v>
      </c>
      <c r="BK275" s="201">
        <f>ROUND(I275*H275,2)</f>
        <v>0</v>
      </c>
      <c r="BL275" s="18" t="s">
        <v>14</v>
      </c>
      <c r="BM275" s="200" t="s">
        <v>999</v>
      </c>
    </row>
    <row r="276" spans="1:65" s="2" customFormat="1" ht="68.25">
      <c r="A276" s="35"/>
      <c r="B276" s="36"/>
      <c r="C276" s="37"/>
      <c r="D276" s="204" t="s">
        <v>159</v>
      </c>
      <c r="E276" s="37"/>
      <c r="F276" s="214" t="s">
        <v>975</v>
      </c>
      <c r="G276" s="37"/>
      <c r="H276" s="37"/>
      <c r="I276" s="215"/>
      <c r="J276" s="37"/>
      <c r="K276" s="37"/>
      <c r="L276" s="40"/>
      <c r="M276" s="216"/>
      <c r="N276" s="217"/>
      <c r="O276" s="72"/>
      <c r="P276" s="72"/>
      <c r="Q276" s="72"/>
      <c r="R276" s="72"/>
      <c r="S276" s="72"/>
      <c r="T276" s="73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159</v>
      </c>
      <c r="AU276" s="18" t="s">
        <v>88</v>
      </c>
    </row>
    <row r="277" spans="1:65" s="2" customFormat="1" ht="37.9" customHeight="1">
      <c r="A277" s="35"/>
      <c r="B277" s="36"/>
      <c r="C277" s="188" t="s">
        <v>447</v>
      </c>
      <c r="D277" s="188" t="s">
        <v>147</v>
      </c>
      <c r="E277" s="189" t="s">
        <v>1000</v>
      </c>
      <c r="F277" s="190" t="s">
        <v>1001</v>
      </c>
      <c r="G277" s="191" t="s">
        <v>157</v>
      </c>
      <c r="H277" s="192">
        <v>2</v>
      </c>
      <c r="I277" s="193"/>
      <c r="J277" s="194">
        <f>ROUND(I277*H277,2)</f>
        <v>0</v>
      </c>
      <c r="K277" s="195"/>
      <c r="L277" s="40"/>
      <c r="M277" s="196" t="s">
        <v>1</v>
      </c>
      <c r="N277" s="197" t="s">
        <v>43</v>
      </c>
      <c r="O277" s="72"/>
      <c r="P277" s="198">
        <f>O277*H277</f>
        <v>0</v>
      </c>
      <c r="Q277" s="198">
        <v>2.7000000000000001E-3</v>
      </c>
      <c r="R277" s="198">
        <f>Q277*H277</f>
        <v>5.4000000000000003E-3</v>
      </c>
      <c r="S277" s="198">
        <v>0</v>
      </c>
      <c r="T277" s="199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0" t="s">
        <v>14</v>
      </c>
      <c r="AT277" s="200" t="s">
        <v>147</v>
      </c>
      <c r="AU277" s="200" t="s">
        <v>88</v>
      </c>
      <c r="AY277" s="18" t="s">
        <v>144</v>
      </c>
      <c r="BE277" s="201">
        <f>IF(N277="základní",J277,0)</f>
        <v>0</v>
      </c>
      <c r="BF277" s="201">
        <f>IF(N277="snížená",J277,0)</f>
        <v>0</v>
      </c>
      <c r="BG277" s="201">
        <f>IF(N277="zákl. přenesená",J277,0)</f>
        <v>0</v>
      </c>
      <c r="BH277" s="201">
        <f>IF(N277="sníž. přenesená",J277,0)</f>
        <v>0</v>
      </c>
      <c r="BI277" s="201">
        <f>IF(N277="nulová",J277,0)</f>
        <v>0</v>
      </c>
      <c r="BJ277" s="18" t="s">
        <v>86</v>
      </c>
      <c r="BK277" s="201">
        <f>ROUND(I277*H277,2)</f>
        <v>0</v>
      </c>
      <c r="BL277" s="18" t="s">
        <v>14</v>
      </c>
      <c r="BM277" s="200" t="s">
        <v>1002</v>
      </c>
    </row>
    <row r="278" spans="1:65" s="2" customFormat="1" ht="68.25">
      <c r="A278" s="35"/>
      <c r="B278" s="36"/>
      <c r="C278" s="37"/>
      <c r="D278" s="204" t="s">
        <v>159</v>
      </c>
      <c r="E278" s="37"/>
      <c r="F278" s="214" t="s">
        <v>975</v>
      </c>
      <c r="G278" s="37"/>
      <c r="H278" s="37"/>
      <c r="I278" s="215"/>
      <c r="J278" s="37"/>
      <c r="K278" s="37"/>
      <c r="L278" s="40"/>
      <c r="M278" s="216"/>
      <c r="N278" s="217"/>
      <c r="O278" s="72"/>
      <c r="P278" s="72"/>
      <c r="Q278" s="72"/>
      <c r="R278" s="72"/>
      <c r="S278" s="72"/>
      <c r="T278" s="73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159</v>
      </c>
      <c r="AU278" s="18" t="s">
        <v>88</v>
      </c>
    </row>
    <row r="279" spans="1:65" s="2" customFormat="1" ht="37.9" customHeight="1">
      <c r="A279" s="35"/>
      <c r="B279" s="36"/>
      <c r="C279" s="188" t="s">
        <v>451</v>
      </c>
      <c r="D279" s="188" t="s">
        <v>147</v>
      </c>
      <c r="E279" s="189" t="s">
        <v>1003</v>
      </c>
      <c r="F279" s="190" t="s">
        <v>1004</v>
      </c>
      <c r="G279" s="191" t="s">
        <v>157</v>
      </c>
      <c r="H279" s="192">
        <v>2</v>
      </c>
      <c r="I279" s="193"/>
      <c r="J279" s="194">
        <f>ROUND(I279*H279,2)</f>
        <v>0</v>
      </c>
      <c r="K279" s="195"/>
      <c r="L279" s="40"/>
      <c r="M279" s="196" t="s">
        <v>1</v>
      </c>
      <c r="N279" s="197" t="s">
        <v>43</v>
      </c>
      <c r="O279" s="72"/>
      <c r="P279" s="198">
        <f>O279*H279</f>
        <v>0</v>
      </c>
      <c r="Q279" s="198">
        <v>1.4E-3</v>
      </c>
      <c r="R279" s="198">
        <f>Q279*H279</f>
        <v>2.8E-3</v>
      </c>
      <c r="S279" s="198">
        <v>0</v>
      </c>
      <c r="T279" s="199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0" t="s">
        <v>14</v>
      </c>
      <c r="AT279" s="200" t="s">
        <v>147</v>
      </c>
      <c r="AU279" s="200" t="s">
        <v>88</v>
      </c>
      <c r="AY279" s="18" t="s">
        <v>144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18" t="s">
        <v>86</v>
      </c>
      <c r="BK279" s="201">
        <f>ROUND(I279*H279,2)</f>
        <v>0</v>
      </c>
      <c r="BL279" s="18" t="s">
        <v>14</v>
      </c>
      <c r="BM279" s="200" t="s">
        <v>1005</v>
      </c>
    </row>
    <row r="280" spans="1:65" s="2" customFormat="1" ht="14.45" customHeight="1">
      <c r="A280" s="35"/>
      <c r="B280" s="36"/>
      <c r="C280" s="188" t="s">
        <v>455</v>
      </c>
      <c r="D280" s="188" t="s">
        <v>147</v>
      </c>
      <c r="E280" s="189" t="s">
        <v>1006</v>
      </c>
      <c r="F280" s="190" t="s">
        <v>1007</v>
      </c>
      <c r="G280" s="191" t="s">
        <v>217</v>
      </c>
      <c r="H280" s="192">
        <v>30.2</v>
      </c>
      <c r="I280" s="193"/>
      <c r="J280" s="194">
        <f>ROUND(I280*H280,2)</f>
        <v>0</v>
      </c>
      <c r="K280" s="195"/>
      <c r="L280" s="40"/>
      <c r="M280" s="196" t="s">
        <v>1</v>
      </c>
      <c r="N280" s="197" t="s">
        <v>43</v>
      </c>
      <c r="O280" s="72"/>
      <c r="P280" s="198">
        <f>O280*H280</f>
        <v>0</v>
      </c>
      <c r="Q280" s="198">
        <v>2.8600000000000001E-3</v>
      </c>
      <c r="R280" s="198">
        <f>Q280*H280</f>
        <v>8.6372000000000004E-2</v>
      </c>
      <c r="S280" s="198">
        <v>0</v>
      </c>
      <c r="T280" s="199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0" t="s">
        <v>14</v>
      </c>
      <c r="AT280" s="200" t="s">
        <v>147</v>
      </c>
      <c r="AU280" s="200" t="s">
        <v>88</v>
      </c>
      <c r="AY280" s="18" t="s">
        <v>144</v>
      </c>
      <c r="BE280" s="201">
        <f>IF(N280="základní",J280,0)</f>
        <v>0</v>
      </c>
      <c r="BF280" s="201">
        <f>IF(N280="snížená",J280,0)</f>
        <v>0</v>
      </c>
      <c r="BG280" s="201">
        <f>IF(N280="zákl. přenesená",J280,0)</f>
        <v>0</v>
      </c>
      <c r="BH280" s="201">
        <f>IF(N280="sníž. přenesená",J280,0)</f>
        <v>0</v>
      </c>
      <c r="BI280" s="201">
        <f>IF(N280="nulová",J280,0)</f>
        <v>0</v>
      </c>
      <c r="BJ280" s="18" t="s">
        <v>86</v>
      </c>
      <c r="BK280" s="201">
        <f>ROUND(I280*H280,2)</f>
        <v>0</v>
      </c>
      <c r="BL280" s="18" t="s">
        <v>14</v>
      </c>
      <c r="BM280" s="200" t="s">
        <v>1008</v>
      </c>
    </row>
    <row r="281" spans="1:65" s="13" customFormat="1" ht="11.25">
      <c r="B281" s="202"/>
      <c r="C281" s="203"/>
      <c r="D281" s="204" t="s">
        <v>153</v>
      </c>
      <c r="E281" s="205" t="s">
        <v>1</v>
      </c>
      <c r="F281" s="206" t="s">
        <v>938</v>
      </c>
      <c r="G281" s="203"/>
      <c r="H281" s="207">
        <v>30.2</v>
      </c>
      <c r="I281" s="208"/>
      <c r="J281" s="203"/>
      <c r="K281" s="203"/>
      <c r="L281" s="209"/>
      <c r="M281" s="210"/>
      <c r="N281" s="211"/>
      <c r="O281" s="211"/>
      <c r="P281" s="211"/>
      <c r="Q281" s="211"/>
      <c r="R281" s="211"/>
      <c r="S281" s="211"/>
      <c r="T281" s="212"/>
      <c r="AT281" s="213" t="s">
        <v>153</v>
      </c>
      <c r="AU281" s="213" t="s">
        <v>88</v>
      </c>
      <c r="AV281" s="13" t="s">
        <v>88</v>
      </c>
      <c r="AW281" s="13" t="s">
        <v>34</v>
      </c>
      <c r="AX281" s="13" t="s">
        <v>86</v>
      </c>
      <c r="AY281" s="213" t="s">
        <v>144</v>
      </c>
    </row>
    <row r="282" spans="1:65" s="2" customFormat="1" ht="24.2" customHeight="1">
      <c r="A282" s="35"/>
      <c r="B282" s="36"/>
      <c r="C282" s="188" t="s">
        <v>460</v>
      </c>
      <c r="D282" s="188" t="s">
        <v>147</v>
      </c>
      <c r="E282" s="189" t="s">
        <v>1009</v>
      </c>
      <c r="F282" s="190" t="s">
        <v>1010</v>
      </c>
      <c r="G282" s="191" t="s">
        <v>157</v>
      </c>
      <c r="H282" s="192">
        <v>5</v>
      </c>
      <c r="I282" s="193"/>
      <c r="J282" s="194">
        <f>ROUND(I282*H282,2)</f>
        <v>0</v>
      </c>
      <c r="K282" s="195"/>
      <c r="L282" s="40"/>
      <c r="M282" s="196" t="s">
        <v>1</v>
      </c>
      <c r="N282" s="197" t="s">
        <v>43</v>
      </c>
      <c r="O282" s="72"/>
      <c r="P282" s="198">
        <f>O282*H282</f>
        <v>0</v>
      </c>
      <c r="Q282" s="198">
        <v>4.8000000000000001E-4</v>
      </c>
      <c r="R282" s="198">
        <f>Q282*H282</f>
        <v>2.4000000000000002E-3</v>
      </c>
      <c r="S282" s="198">
        <v>0</v>
      </c>
      <c r="T282" s="199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0" t="s">
        <v>14</v>
      </c>
      <c r="AT282" s="200" t="s">
        <v>147</v>
      </c>
      <c r="AU282" s="200" t="s">
        <v>88</v>
      </c>
      <c r="AY282" s="18" t="s">
        <v>144</v>
      </c>
      <c r="BE282" s="201">
        <f>IF(N282="základní",J282,0)</f>
        <v>0</v>
      </c>
      <c r="BF282" s="201">
        <f>IF(N282="snížená",J282,0)</f>
        <v>0</v>
      </c>
      <c r="BG282" s="201">
        <f>IF(N282="zákl. přenesená",J282,0)</f>
        <v>0</v>
      </c>
      <c r="BH282" s="201">
        <f>IF(N282="sníž. přenesená",J282,0)</f>
        <v>0</v>
      </c>
      <c r="BI282" s="201">
        <f>IF(N282="nulová",J282,0)</f>
        <v>0</v>
      </c>
      <c r="BJ282" s="18" t="s">
        <v>86</v>
      </c>
      <c r="BK282" s="201">
        <f>ROUND(I282*H282,2)</f>
        <v>0</v>
      </c>
      <c r="BL282" s="18" t="s">
        <v>14</v>
      </c>
      <c r="BM282" s="200" t="s">
        <v>1011</v>
      </c>
    </row>
    <row r="283" spans="1:65" s="2" customFormat="1" ht="24.2" customHeight="1">
      <c r="A283" s="35"/>
      <c r="B283" s="36"/>
      <c r="C283" s="188" t="s">
        <v>465</v>
      </c>
      <c r="D283" s="188" t="s">
        <v>147</v>
      </c>
      <c r="E283" s="189" t="s">
        <v>518</v>
      </c>
      <c r="F283" s="190" t="s">
        <v>519</v>
      </c>
      <c r="G283" s="191" t="s">
        <v>520</v>
      </c>
      <c r="H283" s="261"/>
      <c r="I283" s="193"/>
      <c r="J283" s="194">
        <f>ROUND(I283*H283,2)</f>
        <v>0</v>
      </c>
      <c r="K283" s="195"/>
      <c r="L283" s="40"/>
      <c r="M283" s="196" t="s">
        <v>1</v>
      </c>
      <c r="N283" s="197" t="s">
        <v>43</v>
      </c>
      <c r="O283" s="72"/>
      <c r="P283" s="198">
        <f>O283*H283</f>
        <v>0</v>
      </c>
      <c r="Q283" s="198">
        <v>0</v>
      </c>
      <c r="R283" s="198">
        <f>Q283*H283</f>
        <v>0</v>
      </c>
      <c r="S283" s="198">
        <v>0</v>
      </c>
      <c r="T283" s="199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0" t="s">
        <v>14</v>
      </c>
      <c r="AT283" s="200" t="s">
        <v>147</v>
      </c>
      <c r="AU283" s="200" t="s">
        <v>88</v>
      </c>
      <c r="AY283" s="18" t="s">
        <v>144</v>
      </c>
      <c r="BE283" s="201">
        <f>IF(N283="základní",J283,0)</f>
        <v>0</v>
      </c>
      <c r="BF283" s="201">
        <f>IF(N283="snížená",J283,0)</f>
        <v>0</v>
      </c>
      <c r="BG283" s="201">
        <f>IF(N283="zákl. přenesená",J283,0)</f>
        <v>0</v>
      </c>
      <c r="BH283" s="201">
        <f>IF(N283="sníž. přenesená",J283,0)</f>
        <v>0</v>
      </c>
      <c r="BI283" s="201">
        <f>IF(N283="nulová",J283,0)</f>
        <v>0</v>
      </c>
      <c r="BJ283" s="18" t="s">
        <v>86</v>
      </c>
      <c r="BK283" s="201">
        <f>ROUND(I283*H283,2)</f>
        <v>0</v>
      </c>
      <c r="BL283" s="18" t="s">
        <v>14</v>
      </c>
      <c r="BM283" s="200" t="s">
        <v>1012</v>
      </c>
    </row>
    <row r="284" spans="1:65" s="12" customFormat="1" ht="22.9" customHeight="1">
      <c r="B284" s="172"/>
      <c r="C284" s="173"/>
      <c r="D284" s="174" t="s">
        <v>77</v>
      </c>
      <c r="E284" s="186" t="s">
        <v>1013</v>
      </c>
      <c r="F284" s="186" t="s">
        <v>1014</v>
      </c>
      <c r="G284" s="173"/>
      <c r="H284" s="173"/>
      <c r="I284" s="176"/>
      <c r="J284" s="187">
        <f>BK284</f>
        <v>0</v>
      </c>
      <c r="K284" s="173"/>
      <c r="L284" s="178"/>
      <c r="M284" s="179"/>
      <c r="N284" s="180"/>
      <c r="O284" s="180"/>
      <c r="P284" s="181">
        <f>SUM(P285:P307)</f>
        <v>0</v>
      </c>
      <c r="Q284" s="180"/>
      <c r="R284" s="181">
        <f>SUM(R285:R307)</f>
        <v>4.4845419999999997E-2</v>
      </c>
      <c r="S284" s="180"/>
      <c r="T284" s="182">
        <f>SUM(T285:T307)</f>
        <v>5.4114020300000005</v>
      </c>
      <c r="AR284" s="183" t="s">
        <v>88</v>
      </c>
      <c r="AT284" s="184" t="s">
        <v>77</v>
      </c>
      <c r="AU284" s="184" t="s">
        <v>86</v>
      </c>
      <c r="AY284" s="183" t="s">
        <v>144</v>
      </c>
      <c r="BK284" s="185">
        <f>SUM(BK285:BK307)</f>
        <v>0</v>
      </c>
    </row>
    <row r="285" spans="1:65" s="2" customFormat="1" ht="14.45" customHeight="1">
      <c r="A285" s="35"/>
      <c r="B285" s="36"/>
      <c r="C285" s="188" t="s">
        <v>469</v>
      </c>
      <c r="D285" s="188" t="s">
        <v>147</v>
      </c>
      <c r="E285" s="189" t="s">
        <v>1015</v>
      </c>
      <c r="F285" s="190" t="s">
        <v>1016</v>
      </c>
      <c r="G285" s="191" t="s">
        <v>217</v>
      </c>
      <c r="H285" s="192">
        <v>30.2</v>
      </c>
      <c r="I285" s="193"/>
      <c r="J285" s="194">
        <f>ROUND(I285*H285,2)</f>
        <v>0</v>
      </c>
      <c r="K285" s="195"/>
      <c r="L285" s="40"/>
      <c r="M285" s="196" t="s">
        <v>1</v>
      </c>
      <c r="N285" s="197" t="s">
        <v>43</v>
      </c>
      <c r="O285" s="72"/>
      <c r="P285" s="198">
        <f>O285*H285</f>
        <v>0</v>
      </c>
      <c r="Q285" s="198">
        <v>1.1400000000000001E-4</v>
      </c>
      <c r="R285" s="198">
        <f>Q285*H285</f>
        <v>3.4428000000000002E-3</v>
      </c>
      <c r="S285" s="198">
        <v>0</v>
      </c>
      <c r="T285" s="199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0" t="s">
        <v>14</v>
      </c>
      <c r="AT285" s="200" t="s">
        <v>147</v>
      </c>
      <c r="AU285" s="200" t="s">
        <v>88</v>
      </c>
      <c r="AY285" s="18" t="s">
        <v>144</v>
      </c>
      <c r="BE285" s="201">
        <f>IF(N285="základní",J285,0)</f>
        <v>0</v>
      </c>
      <c r="BF285" s="201">
        <f>IF(N285="snížená",J285,0)</f>
        <v>0</v>
      </c>
      <c r="BG285" s="201">
        <f>IF(N285="zákl. přenesená",J285,0)</f>
        <v>0</v>
      </c>
      <c r="BH285" s="201">
        <f>IF(N285="sníž. přenesená",J285,0)</f>
        <v>0</v>
      </c>
      <c r="BI285" s="201">
        <f>IF(N285="nulová",J285,0)</f>
        <v>0</v>
      </c>
      <c r="BJ285" s="18" t="s">
        <v>86</v>
      </c>
      <c r="BK285" s="201">
        <f>ROUND(I285*H285,2)</f>
        <v>0</v>
      </c>
      <c r="BL285" s="18" t="s">
        <v>14</v>
      </c>
      <c r="BM285" s="200" t="s">
        <v>1017</v>
      </c>
    </row>
    <row r="286" spans="1:65" s="13" customFormat="1" ht="11.25">
      <c r="B286" s="202"/>
      <c r="C286" s="203"/>
      <c r="D286" s="204" t="s">
        <v>153</v>
      </c>
      <c r="E286" s="205" t="s">
        <v>1</v>
      </c>
      <c r="F286" s="206" t="s">
        <v>938</v>
      </c>
      <c r="G286" s="203"/>
      <c r="H286" s="207">
        <v>30.2</v>
      </c>
      <c r="I286" s="208"/>
      <c r="J286" s="203"/>
      <c r="K286" s="203"/>
      <c r="L286" s="209"/>
      <c r="M286" s="210"/>
      <c r="N286" s="211"/>
      <c r="O286" s="211"/>
      <c r="P286" s="211"/>
      <c r="Q286" s="211"/>
      <c r="R286" s="211"/>
      <c r="S286" s="211"/>
      <c r="T286" s="212"/>
      <c r="AT286" s="213" t="s">
        <v>153</v>
      </c>
      <c r="AU286" s="213" t="s">
        <v>88</v>
      </c>
      <c r="AV286" s="13" t="s">
        <v>88</v>
      </c>
      <c r="AW286" s="13" t="s">
        <v>34</v>
      </c>
      <c r="AX286" s="13" t="s">
        <v>86</v>
      </c>
      <c r="AY286" s="213" t="s">
        <v>144</v>
      </c>
    </row>
    <row r="287" spans="1:65" s="2" customFormat="1" ht="24.2" customHeight="1">
      <c r="A287" s="35"/>
      <c r="B287" s="36"/>
      <c r="C287" s="188" t="s">
        <v>476</v>
      </c>
      <c r="D287" s="188" t="s">
        <v>147</v>
      </c>
      <c r="E287" s="189" t="s">
        <v>1018</v>
      </c>
      <c r="F287" s="190" t="s">
        <v>1019</v>
      </c>
      <c r="G287" s="191" t="s">
        <v>174</v>
      </c>
      <c r="H287" s="192">
        <v>295.733</v>
      </c>
      <c r="I287" s="193"/>
      <c r="J287" s="194">
        <f>ROUND(I287*H287,2)</f>
        <v>0</v>
      </c>
      <c r="K287" s="195"/>
      <c r="L287" s="40"/>
      <c r="M287" s="196" t="s">
        <v>1</v>
      </c>
      <c r="N287" s="197" t="s">
        <v>43</v>
      </c>
      <c r="O287" s="72"/>
      <c r="P287" s="198">
        <f>O287*H287</f>
        <v>0</v>
      </c>
      <c r="Q287" s="198">
        <v>0</v>
      </c>
      <c r="R287" s="198">
        <f>Q287*H287</f>
        <v>0</v>
      </c>
      <c r="S287" s="198">
        <v>1.7780000000000001E-2</v>
      </c>
      <c r="T287" s="199">
        <f>S287*H287</f>
        <v>5.2581327400000006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0" t="s">
        <v>14</v>
      </c>
      <c r="AT287" s="200" t="s">
        <v>147</v>
      </c>
      <c r="AU287" s="200" t="s">
        <v>88</v>
      </c>
      <c r="AY287" s="18" t="s">
        <v>144</v>
      </c>
      <c r="BE287" s="201">
        <f>IF(N287="základní",J287,0)</f>
        <v>0</v>
      </c>
      <c r="BF287" s="201">
        <f>IF(N287="snížená",J287,0)</f>
        <v>0</v>
      </c>
      <c r="BG287" s="201">
        <f>IF(N287="zákl. přenesená",J287,0)</f>
        <v>0</v>
      </c>
      <c r="BH287" s="201">
        <f>IF(N287="sníž. přenesená",J287,0)</f>
        <v>0</v>
      </c>
      <c r="BI287" s="201">
        <f>IF(N287="nulová",J287,0)</f>
        <v>0</v>
      </c>
      <c r="BJ287" s="18" t="s">
        <v>86</v>
      </c>
      <c r="BK287" s="201">
        <f>ROUND(I287*H287,2)</f>
        <v>0</v>
      </c>
      <c r="BL287" s="18" t="s">
        <v>14</v>
      </c>
      <c r="BM287" s="200" t="s">
        <v>1020</v>
      </c>
    </row>
    <row r="288" spans="1:65" s="14" customFormat="1" ht="11.25">
      <c r="B288" s="218"/>
      <c r="C288" s="219"/>
      <c r="D288" s="204" t="s">
        <v>153</v>
      </c>
      <c r="E288" s="220" t="s">
        <v>1</v>
      </c>
      <c r="F288" s="221" t="s">
        <v>862</v>
      </c>
      <c r="G288" s="219"/>
      <c r="H288" s="220" t="s">
        <v>1</v>
      </c>
      <c r="I288" s="222"/>
      <c r="J288" s="219"/>
      <c r="K288" s="219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153</v>
      </c>
      <c r="AU288" s="227" t="s">
        <v>88</v>
      </c>
      <c r="AV288" s="14" t="s">
        <v>86</v>
      </c>
      <c r="AW288" s="14" t="s">
        <v>34</v>
      </c>
      <c r="AX288" s="14" t="s">
        <v>78</v>
      </c>
      <c r="AY288" s="227" t="s">
        <v>144</v>
      </c>
    </row>
    <row r="289" spans="1:65" s="13" customFormat="1" ht="11.25">
      <c r="B289" s="202"/>
      <c r="C289" s="203"/>
      <c r="D289" s="204" t="s">
        <v>153</v>
      </c>
      <c r="E289" s="205" t="s">
        <v>1</v>
      </c>
      <c r="F289" s="206" t="s">
        <v>968</v>
      </c>
      <c r="G289" s="203"/>
      <c r="H289" s="207">
        <v>263.2</v>
      </c>
      <c r="I289" s="208"/>
      <c r="J289" s="203"/>
      <c r="K289" s="203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153</v>
      </c>
      <c r="AU289" s="213" t="s">
        <v>88</v>
      </c>
      <c r="AV289" s="13" t="s">
        <v>88</v>
      </c>
      <c r="AW289" s="13" t="s">
        <v>34</v>
      </c>
      <c r="AX289" s="13" t="s">
        <v>78</v>
      </c>
      <c r="AY289" s="213" t="s">
        <v>144</v>
      </c>
    </row>
    <row r="290" spans="1:65" s="13" customFormat="1" ht="11.25">
      <c r="B290" s="202"/>
      <c r="C290" s="203"/>
      <c r="D290" s="204" t="s">
        <v>153</v>
      </c>
      <c r="E290" s="205" t="s">
        <v>1</v>
      </c>
      <c r="F290" s="206" t="s">
        <v>969</v>
      </c>
      <c r="G290" s="203"/>
      <c r="H290" s="207">
        <v>-29.4</v>
      </c>
      <c r="I290" s="208"/>
      <c r="J290" s="203"/>
      <c r="K290" s="203"/>
      <c r="L290" s="209"/>
      <c r="M290" s="210"/>
      <c r="N290" s="211"/>
      <c r="O290" s="211"/>
      <c r="P290" s="211"/>
      <c r="Q290" s="211"/>
      <c r="R290" s="211"/>
      <c r="S290" s="211"/>
      <c r="T290" s="212"/>
      <c r="AT290" s="213" t="s">
        <v>153</v>
      </c>
      <c r="AU290" s="213" t="s">
        <v>88</v>
      </c>
      <c r="AV290" s="13" t="s">
        <v>88</v>
      </c>
      <c r="AW290" s="13" t="s">
        <v>34</v>
      </c>
      <c r="AX290" s="13" t="s">
        <v>78</v>
      </c>
      <c r="AY290" s="213" t="s">
        <v>144</v>
      </c>
    </row>
    <row r="291" spans="1:65" s="13" customFormat="1" ht="11.25">
      <c r="B291" s="202"/>
      <c r="C291" s="203"/>
      <c r="D291" s="204" t="s">
        <v>153</v>
      </c>
      <c r="E291" s="205" t="s">
        <v>1</v>
      </c>
      <c r="F291" s="206" t="s">
        <v>970</v>
      </c>
      <c r="G291" s="203"/>
      <c r="H291" s="207">
        <v>38.4</v>
      </c>
      <c r="I291" s="208"/>
      <c r="J291" s="203"/>
      <c r="K291" s="203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153</v>
      </c>
      <c r="AU291" s="213" t="s">
        <v>88</v>
      </c>
      <c r="AV291" s="13" t="s">
        <v>88</v>
      </c>
      <c r="AW291" s="13" t="s">
        <v>34</v>
      </c>
      <c r="AX291" s="13" t="s">
        <v>78</v>
      </c>
      <c r="AY291" s="213" t="s">
        <v>144</v>
      </c>
    </row>
    <row r="292" spans="1:65" s="16" customFormat="1" ht="11.25">
      <c r="B292" s="239"/>
      <c r="C292" s="240"/>
      <c r="D292" s="204" t="s">
        <v>153</v>
      </c>
      <c r="E292" s="241" t="s">
        <v>1</v>
      </c>
      <c r="F292" s="242" t="s">
        <v>184</v>
      </c>
      <c r="G292" s="240"/>
      <c r="H292" s="243">
        <v>272.2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AT292" s="249" t="s">
        <v>153</v>
      </c>
      <c r="AU292" s="249" t="s">
        <v>88</v>
      </c>
      <c r="AV292" s="16" t="s">
        <v>145</v>
      </c>
      <c r="AW292" s="16" t="s">
        <v>34</v>
      </c>
      <c r="AX292" s="16" t="s">
        <v>78</v>
      </c>
      <c r="AY292" s="249" t="s">
        <v>144</v>
      </c>
    </row>
    <row r="293" spans="1:65" s="14" customFormat="1" ht="11.25">
      <c r="B293" s="218"/>
      <c r="C293" s="219"/>
      <c r="D293" s="204" t="s">
        <v>153</v>
      </c>
      <c r="E293" s="220" t="s">
        <v>1</v>
      </c>
      <c r="F293" s="221" t="s">
        <v>865</v>
      </c>
      <c r="G293" s="219"/>
      <c r="H293" s="220" t="s">
        <v>1</v>
      </c>
      <c r="I293" s="222"/>
      <c r="J293" s="219"/>
      <c r="K293" s="219"/>
      <c r="L293" s="223"/>
      <c r="M293" s="224"/>
      <c r="N293" s="225"/>
      <c r="O293" s="225"/>
      <c r="P293" s="225"/>
      <c r="Q293" s="225"/>
      <c r="R293" s="225"/>
      <c r="S293" s="225"/>
      <c r="T293" s="226"/>
      <c r="AT293" s="227" t="s">
        <v>153</v>
      </c>
      <c r="AU293" s="227" t="s">
        <v>88</v>
      </c>
      <c r="AV293" s="14" t="s">
        <v>86</v>
      </c>
      <c r="AW293" s="14" t="s">
        <v>34</v>
      </c>
      <c r="AX293" s="14" t="s">
        <v>78</v>
      </c>
      <c r="AY293" s="227" t="s">
        <v>144</v>
      </c>
    </row>
    <row r="294" spans="1:65" s="13" customFormat="1" ht="11.25">
      <c r="B294" s="202"/>
      <c r="C294" s="203"/>
      <c r="D294" s="204" t="s">
        <v>153</v>
      </c>
      <c r="E294" s="205" t="s">
        <v>1</v>
      </c>
      <c r="F294" s="206" t="s">
        <v>962</v>
      </c>
      <c r="G294" s="203"/>
      <c r="H294" s="207">
        <v>9.4499999999999993</v>
      </c>
      <c r="I294" s="208"/>
      <c r="J294" s="203"/>
      <c r="K294" s="203"/>
      <c r="L294" s="209"/>
      <c r="M294" s="210"/>
      <c r="N294" s="211"/>
      <c r="O294" s="211"/>
      <c r="P294" s="211"/>
      <c r="Q294" s="211"/>
      <c r="R294" s="211"/>
      <c r="S294" s="211"/>
      <c r="T294" s="212"/>
      <c r="AT294" s="213" t="s">
        <v>153</v>
      </c>
      <c r="AU294" s="213" t="s">
        <v>88</v>
      </c>
      <c r="AV294" s="13" t="s">
        <v>88</v>
      </c>
      <c r="AW294" s="13" t="s">
        <v>34</v>
      </c>
      <c r="AX294" s="13" t="s">
        <v>78</v>
      </c>
      <c r="AY294" s="213" t="s">
        <v>144</v>
      </c>
    </row>
    <row r="295" spans="1:65" s="16" customFormat="1" ht="11.25">
      <c r="B295" s="239"/>
      <c r="C295" s="240"/>
      <c r="D295" s="204" t="s">
        <v>153</v>
      </c>
      <c r="E295" s="241" t="s">
        <v>1</v>
      </c>
      <c r="F295" s="242" t="s">
        <v>184</v>
      </c>
      <c r="G295" s="240"/>
      <c r="H295" s="243">
        <v>9.4499999999999993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AT295" s="249" t="s">
        <v>153</v>
      </c>
      <c r="AU295" s="249" t="s">
        <v>88</v>
      </c>
      <c r="AV295" s="16" t="s">
        <v>145</v>
      </c>
      <c r="AW295" s="16" t="s">
        <v>34</v>
      </c>
      <c r="AX295" s="16" t="s">
        <v>78</v>
      </c>
      <c r="AY295" s="249" t="s">
        <v>144</v>
      </c>
    </row>
    <row r="296" spans="1:65" s="15" customFormat="1" ht="11.25">
      <c r="B296" s="228"/>
      <c r="C296" s="229"/>
      <c r="D296" s="204" t="s">
        <v>153</v>
      </c>
      <c r="E296" s="230" t="s">
        <v>1</v>
      </c>
      <c r="F296" s="231" t="s">
        <v>164</v>
      </c>
      <c r="G296" s="229"/>
      <c r="H296" s="232">
        <v>281.64999999999998</v>
      </c>
      <c r="I296" s="233"/>
      <c r="J296" s="229"/>
      <c r="K296" s="229"/>
      <c r="L296" s="234"/>
      <c r="M296" s="235"/>
      <c r="N296" s="236"/>
      <c r="O296" s="236"/>
      <c r="P296" s="236"/>
      <c r="Q296" s="236"/>
      <c r="R296" s="236"/>
      <c r="S296" s="236"/>
      <c r="T296" s="237"/>
      <c r="AT296" s="238" t="s">
        <v>153</v>
      </c>
      <c r="AU296" s="238" t="s">
        <v>88</v>
      </c>
      <c r="AV296" s="15" t="s">
        <v>151</v>
      </c>
      <c r="AW296" s="15" t="s">
        <v>34</v>
      </c>
      <c r="AX296" s="15" t="s">
        <v>78</v>
      </c>
      <c r="AY296" s="238" t="s">
        <v>144</v>
      </c>
    </row>
    <row r="297" spans="1:65" s="13" customFormat="1" ht="11.25">
      <c r="B297" s="202"/>
      <c r="C297" s="203"/>
      <c r="D297" s="204" t="s">
        <v>153</v>
      </c>
      <c r="E297" s="205" t="s">
        <v>1</v>
      </c>
      <c r="F297" s="206" t="s">
        <v>1021</v>
      </c>
      <c r="G297" s="203"/>
      <c r="H297" s="207">
        <v>295.733</v>
      </c>
      <c r="I297" s="208"/>
      <c r="J297" s="203"/>
      <c r="K297" s="203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153</v>
      </c>
      <c r="AU297" s="213" t="s">
        <v>88</v>
      </c>
      <c r="AV297" s="13" t="s">
        <v>88</v>
      </c>
      <c r="AW297" s="13" t="s">
        <v>34</v>
      </c>
      <c r="AX297" s="13" t="s">
        <v>86</v>
      </c>
      <c r="AY297" s="213" t="s">
        <v>144</v>
      </c>
    </row>
    <row r="298" spans="1:65" s="2" customFormat="1" ht="37.9" customHeight="1">
      <c r="A298" s="35"/>
      <c r="B298" s="36"/>
      <c r="C298" s="188" t="s">
        <v>483</v>
      </c>
      <c r="D298" s="188" t="s">
        <v>147</v>
      </c>
      <c r="E298" s="189" t="s">
        <v>1022</v>
      </c>
      <c r="F298" s="190" t="s">
        <v>1023</v>
      </c>
      <c r="G298" s="191" t="s">
        <v>217</v>
      </c>
      <c r="H298" s="192">
        <v>24.8</v>
      </c>
      <c r="I298" s="193"/>
      <c r="J298" s="194">
        <f>ROUND(I298*H298,2)</f>
        <v>0</v>
      </c>
      <c r="K298" s="195"/>
      <c r="L298" s="40"/>
      <c r="M298" s="196" t="s">
        <v>1</v>
      </c>
      <c r="N298" s="197" t="s">
        <v>43</v>
      </c>
      <c r="O298" s="72"/>
      <c r="P298" s="198">
        <f>O298*H298</f>
        <v>0</v>
      </c>
      <c r="Q298" s="198">
        <v>0</v>
      </c>
      <c r="R298" s="198">
        <f>Q298*H298</f>
        <v>0</v>
      </c>
      <c r="S298" s="198">
        <v>4.6299999999999996E-3</v>
      </c>
      <c r="T298" s="199">
        <f>S298*H298</f>
        <v>0.114824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0" t="s">
        <v>14</v>
      </c>
      <c r="AT298" s="200" t="s">
        <v>147</v>
      </c>
      <c r="AU298" s="200" t="s">
        <v>88</v>
      </c>
      <c r="AY298" s="18" t="s">
        <v>144</v>
      </c>
      <c r="BE298" s="201">
        <f>IF(N298="základní",J298,0)</f>
        <v>0</v>
      </c>
      <c r="BF298" s="201">
        <f>IF(N298="snížená",J298,0)</f>
        <v>0</v>
      </c>
      <c r="BG298" s="201">
        <f>IF(N298="zákl. přenesená",J298,0)</f>
        <v>0</v>
      </c>
      <c r="BH298" s="201">
        <f>IF(N298="sníž. přenesená",J298,0)</f>
        <v>0</v>
      </c>
      <c r="BI298" s="201">
        <f>IF(N298="nulová",J298,0)</f>
        <v>0</v>
      </c>
      <c r="BJ298" s="18" t="s">
        <v>86</v>
      </c>
      <c r="BK298" s="201">
        <f>ROUND(I298*H298,2)</f>
        <v>0</v>
      </c>
      <c r="BL298" s="18" t="s">
        <v>14</v>
      </c>
      <c r="BM298" s="200" t="s">
        <v>1024</v>
      </c>
    </row>
    <row r="299" spans="1:65" s="13" customFormat="1" ht="11.25">
      <c r="B299" s="202"/>
      <c r="C299" s="203"/>
      <c r="D299" s="204" t="s">
        <v>153</v>
      </c>
      <c r="E299" s="205" t="s">
        <v>1</v>
      </c>
      <c r="F299" s="206" t="s">
        <v>1025</v>
      </c>
      <c r="G299" s="203"/>
      <c r="H299" s="207">
        <v>24.8</v>
      </c>
      <c r="I299" s="208"/>
      <c r="J299" s="203"/>
      <c r="K299" s="203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153</v>
      </c>
      <c r="AU299" s="213" t="s">
        <v>88</v>
      </c>
      <c r="AV299" s="13" t="s">
        <v>88</v>
      </c>
      <c r="AW299" s="13" t="s">
        <v>34</v>
      </c>
      <c r="AX299" s="13" t="s">
        <v>86</v>
      </c>
      <c r="AY299" s="213" t="s">
        <v>144</v>
      </c>
    </row>
    <row r="300" spans="1:65" s="2" customFormat="1" ht="24.2" customHeight="1">
      <c r="A300" s="35"/>
      <c r="B300" s="36"/>
      <c r="C300" s="188" t="s">
        <v>492</v>
      </c>
      <c r="D300" s="188" t="s">
        <v>147</v>
      </c>
      <c r="E300" s="189" t="s">
        <v>1026</v>
      </c>
      <c r="F300" s="190" t="s">
        <v>1027</v>
      </c>
      <c r="G300" s="191" t="s">
        <v>174</v>
      </c>
      <c r="H300" s="192">
        <v>295.733</v>
      </c>
      <c r="I300" s="193"/>
      <c r="J300" s="194">
        <f>ROUND(I300*H300,2)</f>
        <v>0</v>
      </c>
      <c r="K300" s="195"/>
      <c r="L300" s="40"/>
      <c r="M300" s="196" t="s">
        <v>1</v>
      </c>
      <c r="N300" s="197" t="s">
        <v>43</v>
      </c>
      <c r="O300" s="72"/>
      <c r="P300" s="198">
        <f>O300*H300</f>
        <v>0</v>
      </c>
      <c r="Q300" s="198">
        <v>0</v>
      </c>
      <c r="R300" s="198">
        <f>Q300*H300</f>
        <v>0</v>
      </c>
      <c r="S300" s="198">
        <v>0</v>
      </c>
      <c r="T300" s="199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0" t="s">
        <v>14</v>
      </c>
      <c r="AT300" s="200" t="s">
        <v>147</v>
      </c>
      <c r="AU300" s="200" t="s">
        <v>88</v>
      </c>
      <c r="AY300" s="18" t="s">
        <v>144</v>
      </c>
      <c r="BE300" s="201">
        <f>IF(N300="základní",J300,0)</f>
        <v>0</v>
      </c>
      <c r="BF300" s="201">
        <f>IF(N300="snížená",J300,0)</f>
        <v>0</v>
      </c>
      <c r="BG300" s="201">
        <f>IF(N300="zákl. přenesená",J300,0)</f>
        <v>0</v>
      </c>
      <c r="BH300" s="201">
        <f>IF(N300="sníž. přenesená",J300,0)</f>
        <v>0</v>
      </c>
      <c r="BI300" s="201">
        <f>IF(N300="nulová",J300,0)</f>
        <v>0</v>
      </c>
      <c r="BJ300" s="18" t="s">
        <v>86</v>
      </c>
      <c r="BK300" s="201">
        <f>ROUND(I300*H300,2)</f>
        <v>0</v>
      </c>
      <c r="BL300" s="18" t="s">
        <v>14</v>
      </c>
      <c r="BM300" s="200" t="s">
        <v>1028</v>
      </c>
    </row>
    <row r="301" spans="1:65" s="2" customFormat="1" ht="24.2" customHeight="1">
      <c r="A301" s="35"/>
      <c r="B301" s="36"/>
      <c r="C301" s="188" t="s">
        <v>498</v>
      </c>
      <c r="D301" s="188" t="s">
        <v>147</v>
      </c>
      <c r="E301" s="189" t="s">
        <v>1029</v>
      </c>
      <c r="F301" s="190" t="s">
        <v>1030</v>
      </c>
      <c r="G301" s="191" t="s">
        <v>217</v>
      </c>
      <c r="H301" s="192">
        <v>24.8</v>
      </c>
      <c r="I301" s="193"/>
      <c r="J301" s="194">
        <f>ROUND(I301*H301,2)</f>
        <v>0</v>
      </c>
      <c r="K301" s="195"/>
      <c r="L301" s="40"/>
      <c r="M301" s="196" t="s">
        <v>1</v>
      </c>
      <c r="N301" s="197" t="s">
        <v>43</v>
      </c>
      <c r="O301" s="72"/>
      <c r="P301" s="198">
        <f>O301*H301</f>
        <v>0</v>
      </c>
      <c r="Q301" s="198">
        <v>0</v>
      </c>
      <c r="R301" s="198">
        <f>Q301*H301</f>
        <v>0</v>
      </c>
      <c r="S301" s="198">
        <v>0</v>
      </c>
      <c r="T301" s="199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0" t="s">
        <v>14</v>
      </c>
      <c r="AT301" s="200" t="s">
        <v>147</v>
      </c>
      <c r="AU301" s="200" t="s">
        <v>88</v>
      </c>
      <c r="AY301" s="18" t="s">
        <v>144</v>
      </c>
      <c r="BE301" s="201">
        <f>IF(N301="základní",J301,0)</f>
        <v>0</v>
      </c>
      <c r="BF301" s="201">
        <f>IF(N301="snížená",J301,0)</f>
        <v>0</v>
      </c>
      <c r="BG301" s="201">
        <f>IF(N301="zákl. přenesená",J301,0)</f>
        <v>0</v>
      </c>
      <c r="BH301" s="201">
        <f>IF(N301="sníž. přenesená",J301,0)</f>
        <v>0</v>
      </c>
      <c r="BI301" s="201">
        <f>IF(N301="nulová",J301,0)</f>
        <v>0</v>
      </c>
      <c r="BJ301" s="18" t="s">
        <v>86</v>
      </c>
      <c r="BK301" s="201">
        <f>ROUND(I301*H301,2)</f>
        <v>0</v>
      </c>
      <c r="BL301" s="18" t="s">
        <v>14</v>
      </c>
      <c r="BM301" s="200" t="s">
        <v>1031</v>
      </c>
    </row>
    <row r="302" spans="1:65" s="2" customFormat="1" ht="24.2" customHeight="1">
      <c r="A302" s="35"/>
      <c r="B302" s="36"/>
      <c r="C302" s="188" t="s">
        <v>503</v>
      </c>
      <c r="D302" s="188" t="s">
        <v>147</v>
      </c>
      <c r="E302" s="189" t="s">
        <v>1032</v>
      </c>
      <c r="F302" s="190" t="s">
        <v>1033</v>
      </c>
      <c r="G302" s="191" t="s">
        <v>174</v>
      </c>
      <c r="H302" s="192">
        <v>295.733</v>
      </c>
      <c r="I302" s="193"/>
      <c r="J302" s="194">
        <f>ROUND(I302*H302,2)</f>
        <v>0</v>
      </c>
      <c r="K302" s="195"/>
      <c r="L302" s="40"/>
      <c r="M302" s="196" t="s">
        <v>1</v>
      </c>
      <c r="N302" s="197" t="s">
        <v>43</v>
      </c>
      <c r="O302" s="72"/>
      <c r="P302" s="198">
        <f>O302*H302</f>
        <v>0</v>
      </c>
      <c r="Q302" s="198">
        <v>0</v>
      </c>
      <c r="R302" s="198">
        <f>Q302*H302</f>
        <v>0</v>
      </c>
      <c r="S302" s="198">
        <v>0</v>
      </c>
      <c r="T302" s="199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0" t="s">
        <v>14</v>
      </c>
      <c r="AT302" s="200" t="s">
        <v>147</v>
      </c>
      <c r="AU302" s="200" t="s">
        <v>88</v>
      </c>
      <c r="AY302" s="18" t="s">
        <v>144</v>
      </c>
      <c r="BE302" s="201">
        <f>IF(N302="základní",J302,0)</f>
        <v>0</v>
      </c>
      <c r="BF302" s="201">
        <f>IF(N302="snížená",J302,0)</f>
        <v>0</v>
      </c>
      <c r="BG302" s="201">
        <f>IF(N302="zákl. přenesená",J302,0)</f>
        <v>0</v>
      </c>
      <c r="BH302" s="201">
        <f>IF(N302="sníž. přenesená",J302,0)</f>
        <v>0</v>
      </c>
      <c r="BI302" s="201">
        <f>IF(N302="nulová",J302,0)</f>
        <v>0</v>
      </c>
      <c r="BJ302" s="18" t="s">
        <v>86</v>
      </c>
      <c r="BK302" s="201">
        <f>ROUND(I302*H302,2)</f>
        <v>0</v>
      </c>
      <c r="BL302" s="18" t="s">
        <v>14</v>
      </c>
      <c r="BM302" s="200" t="s">
        <v>1034</v>
      </c>
    </row>
    <row r="303" spans="1:65" s="2" customFormat="1" ht="37.9" customHeight="1">
      <c r="A303" s="35"/>
      <c r="B303" s="36"/>
      <c r="C303" s="250" t="s">
        <v>509</v>
      </c>
      <c r="D303" s="250" t="s">
        <v>273</v>
      </c>
      <c r="E303" s="251" t="s">
        <v>1035</v>
      </c>
      <c r="F303" s="252" t="s">
        <v>1036</v>
      </c>
      <c r="G303" s="253" t="s">
        <v>174</v>
      </c>
      <c r="H303" s="254">
        <v>340.09300000000002</v>
      </c>
      <c r="I303" s="255"/>
      <c r="J303" s="256">
        <f>ROUND(I303*H303,2)</f>
        <v>0</v>
      </c>
      <c r="K303" s="257"/>
      <c r="L303" s="258"/>
      <c r="M303" s="259" t="s">
        <v>1</v>
      </c>
      <c r="N303" s="260" t="s">
        <v>43</v>
      </c>
      <c r="O303" s="72"/>
      <c r="P303" s="198">
        <f>O303*H303</f>
        <v>0</v>
      </c>
      <c r="Q303" s="198">
        <v>0</v>
      </c>
      <c r="R303" s="198">
        <f>Q303*H303</f>
        <v>0</v>
      </c>
      <c r="S303" s="198">
        <v>0</v>
      </c>
      <c r="T303" s="199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0" t="s">
        <v>323</v>
      </c>
      <c r="AT303" s="200" t="s">
        <v>273</v>
      </c>
      <c r="AU303" s="200" t="s">
        <v>88</v>
      </c>
      <c r="AY303" s="18" t="s">
        <v>144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18" t="s">
        <v>86</v>
      </c>
      <c r="BK303" s="201">
        <f>ROUND(I303*H303,2)</f>
        <v>0</v>
      </c>
      <c r="BL303" s="18" t="s">
        <v>14</v>
      </c>
      <c r="BM303" s="200" t="s">
        <v>1037</v>
      </c>
    </row>
    <row r="304" spans="1:65" s="13" customFormat="1" ht="11.25">
      <c r="B304" s="202"/>
      <c r="C304" s="203"/>
      <c r="D304" s="204" t="s">
        <v>153</v>
      </c>
      <c r="E304" s="203"/>
      <c r="F304" s="206" t="s">
        <v>1038</v>
      </c>
      <c r="G304" s="203"/>
      <c r="H304" s="207">
        <v>340.09300000000002</v>
      </c>
      <c r="I304" s="208"/>
      <c r="J304" s="203"/>
      <c r="K304" s="203"/>
      <c r="L304" s="209"/>
      <c r="M304" s="210"/>
      <c r="N304" s="211"/>
      <c r="O304" s="211"/>
      <c r="P304" s="211"/>
      <c r="Q304" s="211"/>
      <c r="R304" s="211"/>
      <c r="S304" s="211"/>
      <c r="T304" s="212"/>
      <c r="AT304" s="213" t="s">
        <v>153</v>
      </c>
      <c r="AU304" s="213" t="s">
        <v>88</v>
      </c>
      <c r="AV304" s="13" t="s">
        <v>88</v>
      </c>
      <c r="AW304" s="13" t="s">
        <v>4</v>
      </c>
      <c r="AX304" s="13" t="s">
        <v>86</v>
      </c>
      <c r="AY304" s="213" t="s">
        <v>144</v>
      </c>
    </row>
    <row r="305" spans="1:65" s="2" customFormat="1" ht="24.2" customHeight="1">
      <c r="A305" s="35"/>
      <c r="B305" s="36"/>
      <c r="C305" s="188" t="s">
        <v>513</v>
      </c>
      <c r="D305" s="188" t="s">
        <v>147</v>
      </c>
      <c r="E305" s="189" t="s">
        <v>1039</v>
      </c>
      <c r="F305" s="190" t="s">
        <v>1040</v>
      </c>
      <c r="G305" s="191" t="s">
        <v>174</v>
      </c>
      <c r="H305" s="192">
        <v>295.733</v>
      </c>
      <c r="I305" s="193"/>
      <c r="J305" s="194">
        <f>ROUND(I305*H305,2)</f>
        <v>0</v>
      </c>
      <c r="K305" s="195"/>
      <c r="L305" s="40"/>
      <c r="M305" s="196" t="s">
        <v>1</v>
      </c>
      <c r="N305" s="197" t="s">
        <v>43</v>
      </c>
      <c r="O305" s="72"/>
      <c r="P305" s="198">
        <f>O305*H305</f>
        <v>0</v>
      </c>
      <c r="Q305" s="198">
        <v>0</v>
      </c>
      <c r="R305" s="198">
        <f>Q305*H305</f>
        <v>0</v>
      </c>
      <c r="S305" s="198">
        <v>1.2999999999999999E-4</v>
      </c>
      <c r="T305" s="199">
        <f>S305*H305</f>
        <v>3.844529E-2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0" t="s">
        <v>14</v>
      </c>
      <c r="AT305" s="200" t="s">
        <v>147</v>
      </c>
      <c r="AU305" s="200" t="s">
        <v>88</v>
      </c>
      <c r="AY305" s="18" t="s">
        <v>144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18" t="s">
        <v>86</v>
      </c>
      <c r="BK305" s="201">
        <f>ROUND(I305*H305,2)</f>
        <v>0</v>
      </c>
      <c r="BL305" s="18" t="s">
        <v>14</v>
      </c>
      <c r="BM305" s="200" t="s">
        <v>1041</v>
      </c>
    </row>
    <row r="306" spans="1:65" s="2" customFormat="1" ht="14.45" customHeight="1">
      <c r="A306" s="35"/>
      <c r="B306" s="36"/>
      <c r="C306" s="188" t="s">
        <v>517</v>
      </c>
      <c r="D306" s="188" t="s">
        <v>147</v>
      </c>
      <c r="E306" s="189" t="s">
        <v>1042</v>
      </c>
      <c r="F306" s="190" t="s">
        <v>1043</v>
      </c>
      <c r="G306" s="191" t="s">
        <v>174</v>
      </c>
      <c r="H306" s="192">
        <v>295.733</v>
      </c>
      <c r="I306" s="193"/>
      <c r="J306" s="194">
        <f>ROUND(I306*H306,2)</f>
        <v>0</v>
      </c>
      <c r="K306" s="195"/>
      <c r="L306" s="40"/>
      <c r="M306" s="196" t="s">
        <v>1</v>
      </c>
      <c r="N306" s="197" t="s">
        <v>43</v>
      </c>
      <c r="O306" s="72"/>
      <c r="P306" s="198">
        <f>O306*H306</f>
        <v>0</v>
      </c>
      <c r="Q306" s="198">
        <v>1.3999999999999999E-4</v>
      </c>
      <c r="R306" s="198">
        <f>Q306*H306</f>
        <v>4.1402619999999994E-2</v>
      </c>
      <c r="S306" s="198">
        <v>0</v>
      </c>
      <c r="T306" s="199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0" t="s">
        <v>151</v>
      </c>
      <c r="AT306" s="200" t="s">
        <v>147</v>
      </c>
      <c r="AU306" s="200" t="s">
        <v>88</v>
      </c>
      <c r="AY306" s="18" t="s">
        <v>144</v>
      </c>
      <c r="BE306" s="201">
        <f>IF(N306="základní",J306,0)</f>
        <v>0</v>
      </c>
      <c r="BF306" s="201">
        <f>IF(N306="snížená",J306,0)</f>
        <v>0</v>
      </c>
      <c r="BG306" s="201">
        <f>IF(N306="zákl. přenesená",J306,0)</f>
        <v>0</v>
      </c>
      <c r="BH306" s="201">
        <f>IF(N306="sníž. přenesená",J306,0)</f>
        <v>0</v>
      </c>
      <c r="BI306" s="201">
        <f>IF(N306="nulová",J306,0)</f>
        <v>0</v>
      </c>
      <c r="BJ306" s="18" t="s">
        <v>86</v>
      </c>
      <c r="BK306" s="201">
        <f>ROUND(I306*H306,2)</f>
        <v>0</v>
      </c>
      <c r="BL306" s="18" t="s">
        <v>151</v>
      </c>
      <c r="BM306" s="200" t="s">
        <v>1044</v>
      </c>
    </row>
    <row r="307" spans="1:65" s="2" customFormat="1" ht="24.2" customHeight="1">
      <c r="A307" s="35"/>
      <c r="B307" s="36"/>
      <c r="C307" s="188" t="s">
        <v>524</v>
      </c>
      <c r="D307" s="188" t="s">
        <v>147</v>
      </c>
      <c r="E307" s="189" t="s">
        <v>1045</v>
      </c>
      <c r="F307" s="190" t="s">
        <v>1046</v>
      </c>
      <c r="G307" s="191" t="s">
        <v>520</v>
      </c>
      <c r="H307" s="261"/>
      <c r="I307" s="193"/>
      <c r="J307" s="194">
        <f>ROUND(I307*H307,2)</f>
        <v>0</v>
      </c>
      <c r="K307" s="195"/>
      <c r="L307" s="40"/>
      <c r="M307" s="196" t="s">
        <v>1</v>
      </c>
      <c r="N307" s="197" t="s">
        <v>43</v>
      </c>
      <c r="O307" s="72"/>
      <c r="P307" s="198">
        <f>O307*H307</f>
        <v>0</v>
      </c>
      <c r="Q307" s="198">
        <v>0</v>
      </c>
      <c r="R307" s="198">
        <f>Q307*H307</f>
        <v>0</v>
      </c>
      <c r="S307" s="198">
        <v>0</v>
      </c>
      <c r="T307" s="199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0" t="s">
        <v>14</v>
      </c>
      <c r="AT307" s="200" t="s">
        <v>147</v>
      </c>
      <c r="AU307" s="200" t="s">
        <v>88</v>
      </c>
      <c r="AY307" s="18" t="s">
        <v>144</v>
      </c>
      <c r="BE307" s="201">
        <f>IF(N307="základní",J307,0)</f>
        <v>0</v>
      </c>
      <c r="BF307" s="201">
        <f>IF(N307="snížená",J307,0)</f>
        <v>0</v>
      </c>
      <c r="BG307" s="201">
        <f>IF(N307="zákl. přenesená",J307,0)</f>
        <v>0</v>
      </c>
      <c r="BH307" s="201">
        <f>IF(N307="sníž. přenesená",J307,0)</f>
        <v>0</v>
      </c>
      <c r="BI307" s="201">
        <f>IF(N307="nulová",J307,0)</f>
        <v>0</v>
      </c>
      <c r="BJ307" s="18" t="s">
        <v>86</v>
      </c>
      <c r="BK307" s="201">
        <f>ROUND(I307*H307,2)</f>
        <v>0</v>
      </c>
      <c r="BL307" s="18" t="s">
        <v>14</v>
      </c>
      <c r="BM307" s="200" t="s">
        <v>1047</v>
      </c>
    </row>
    <row r="308" spans="1:65" s="12" customFormat="1" ht="22.9" customHeight="1">
      <c r="B308" s="172"/>
      <c r="C308" s="173"/>
      <c r="D308" s="174" t="s">
        <v>77</v>
      </c>
      <c r="E308" s="186" t="s">
        <v>619</v>
      </c>
      <c r="F308" s="186" t="s">
        <v>620</v>
      </c>
      <c r="G308" s="173"/>
      <c r="H308" s="173"/>
      <c r="I308" s="176"/>
      <c r="J308" s="187">
        <f>BK308</f>
        <v>0</v>
      </c>
      <c r="K308" s="173"/>
      <c r="L308" s="178"/>
      <c r="M308" s="179"/>
      <c r="N308" s="180"/>
      <c r="O308" s="180"/>
      <c r="P308" s="181">
        <f>SUM(P309:P314)</f>
        <v>0</v>
      </c>
      <c r="Q308" s="180"/>
      <c r="R308" s="181">
        <f>SUM(R309:R314)</f>
        <v>0</v>
      </c>
      <c r="S308" s="180"/>
      <c r="T308" s="182">
        <f>SUM(T309:T314)</f>
        <v>0</v>
      </c>
      <c r="AR308" s="183" t="s">
        <v>88</v>
      </c>
      <c r="AT308" s="184" t="s">
        <v>77</v>
      </c>
      <c r="AU308" s="184" t="s">
        <v>86</v>
      </c>
      <c r="AY308" s="183" t="s">
        <v>144</v>
      </c>
      <c r="BK308" s="185">
        <f>SUM(BK309:BK314)</f>
        <v>0</v>
      </c>
    </row>
    <row r="309" spans="1:65" s="2" customFormat="1" ht="14.45" customHeight="1">
      <c r="A309" s="35"/>
      <c r="B309" s="36"/>
      <c r="C309" s="188" t="s">
        <v>530</v>
      </c>
      <c r="D309" s="188" t="s">
        <v>147</v>
      </c>
      <c r="E309" s="189" t="s">
        <v>1048</v>
      </c>
      <c r="F309" s="190" t="s">
        <v>1049</v>
      </c>
      <c r="G309" s="191" t="s">
        <v>217</v>
      </c>
      <c r="H309" s="192">
        <v>2.4</v>
      </c>
      <c r="I309" s="193"/>
      <c r="J309" s="194">
        <f>ROUND(I309*H309,2)</f>
        <v>0</v>
      </c>
      <c r="K309" s="195"/>
      <c r="L309" s="40"/>
      <c r="M309" s="196" t="s">
        <v>1</v>
      </c>
      <c r="N309" s="197" t="s">
        <v>43</v>
      </c>
      <c r="O309" s="72"/>
      <c r="P309" s="198">
        <f>O309*H309</f>
        <v>0</v>
      </c>
      <c r="Q309" s="198">
        <v>0</v>
      </c>
      <c r="R309" s="198">
        <f>Q309*H309</f>
        <v>0</v>
      </c>
      <c r="S309" s="198">
        <v>0</v>
      </c>
      <c r="T309" s="199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0" t="s">
        <v>14</v>
      </c>
      <c r="AT309" s="200" t="s">
        <v>147</v>
      </c>
      <c r="AU309" s="200" t="s">
        <v>88</v>
      </c>
      <c r="AY309" s="18" t="s">
        <v>144</v>
      </c>
      <c r="BE309" s="201">
        <f>IF(N309="základní",J309,0)</f>
        <v>0</v>
      </c>
      <c r="BF309" s="201">
        <f>IF(N309="snížená",J309,0)</f>
        <v>0</v>
      </c>
      <c r="BG309" s="201">
        <f>IF(N309="zákl. přenesená",J309,0)</f>
        <v>0</v>
      </c>
      <c r="BH309" s="201">
        <f>IF(N309="sníž. přenesená",J309,0)</f>
        <v>0</v>
      </c>
      <c r="BI309" s="201">
        <f>IF(N309="nulová",J309,0)</f>
        <v>0</v>
      </c>
      <c r="BJ309" s="18" t="s">
        <v>86</v>
      </c>
      <c r="BK309" s="201">
        <f>ROUND(I309*H309,2)</f>
        <v>0</v>
      </c>
      <c r="BL309" s="18" t="s">
        <v>14</v>
      </c>
      <c r="BM309" s="200" t="s">
        <v>1050</v>
      </c>
    </row>
    <row r="310" spans="1:65" s="13" customFormat="1" ht="11.25">
      <c r="B310" s="202"/>
      <c r="C310" s="203"/>
      <c r="D310" s="204" t="s">
        <v>153</v>
      </c>
      <c r="E310" s="205" t="s">
        <v>1</v>
      </c>
      <c r="F310" s="206" t="s">
        <v>1051</v>
      </c>
      <c r="G310" s="203"/>
      <c r="H310" s="207">
        <v>2.4</v>
      </c>
      <c r="I310" s="208"/>
      <c r="J310" s="203"/>
      <c r="K310" s="203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153</v>
      </c>
      <c r="AU310" s="213" t="s">
        <v>88</v>
      </c>
      <c r="AV310" s="13" t="s">
        <v>88</v>
      </c>
      <c r="AW310" s="13" t="s">
        <v>34</v>
      </c>
      <c r="AX310" s="13" t="s">
        <v>78</v>
      </c>
      <c r="AY310" s="213" t="s">
        <v>144</v>
      </c>
    </row>
    <row r="311" spans="1:65" s="15" customFormat="1" ht="11.25">
      <c r="B311" s="228"/>
      <c r="C311" s="229"/>
      <c r="D311" s="204" t="s">
        <v>153</v>
      </c>
      <c r="E311" s="230" t="s">
        <v>1</v>
      </c>
      <c r="F311" s="231" t="s">
        <v>164</v>
      </c>
      <c r="G311" s="229"/>
      <c r="H311" s="232">
        <v>2.4</v>
      </c>
      <c r="I311" s="233"/>
      <c r="J311" s="229"/>
      <c r="K311" s="229"/>
      <c r="L311" s="234"/>
      <c r="M311" s="235"/>
      <c r="N311" s="236"/>
      <c r="O311" s="236"/>
      <c r="P311" s="236"/>
      <c r="Q311" s="236"/>
      <c r="R311" s="236"/>
      <c r="S311" s="236"/>
      <c r="T311" s="237"/>
      <c r="AT311" s="238" t="s">
        <v>153</v>
      </c>
      <c r="AU311" s="238" t="s">
        <v>88</v>
      </c>
      <c r="AV311" s="15" t="s">
        <v>151</v>
      </c>
      <c r="AW311" s="15" t="s">
        <v>34</v>
      </c>
      <c r="AX311" s="15" t="s">
        <v>86</v>
      </c>
      <c r="AY311" s="238" t="s">
        <v>144</v>
      </c>
    </row>
    <row r="312" spans="1:65" s="2" customFormat="1" ht="24.2" customHeight="1">
      <c r="A312" s="35"/>
      <c r="B312" s="36"/>
      <c r="C312" s="250" t="s">
        <v>534</v>
      </c>
      <c r="D312" s="250" t="s">
        <v>273</v>
      </c>
      <c r="E312" s="251" t="s">
        <v>1052</v>
      </c>
      <c r="F312" s="252" t="s">
        <v>1053</v>
      </c>
      <c r="G312" s="253" t="s">
        <v>217</v>
      </c>
      <c r="H312" s="254">
        <v>2.4</v>
      </c>
      <c r="I312" s="255"/>
      <c r="J312" s="256">
        <f>ROUND(I312*H312,2)</f>
        <v>0</v>
      </c>
      <c r="K312" s="257"/>
      <c r="L312" s="258"/>
      <c r="M312" s="259" t="s">
        <v>1</v>
      </c>
      <c r="N312" s="260" t="s">
        <v>43</v>
      </c>
      <c r="O312" s="72"/>
      <c r="P312" s="198">
        <f>O312*H312</f>
        <v>0</v>
      </c>
      <c r="Q312" s="198">
        <v>0</v>
      </c>
      <c r="R312" s="198">
        <f>Q312*H312</f>
        <v>0</v>
      </c>
      <c r="S312" s="198">
        <v>0</v>
      </c>
      <c r="T312" s="199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0" t="s">
        <v>323</v>
      </c>
      <c r="AT312" s="200" t="s">
        <v>273</v>
      </c>
      <c r="AU312" s="200" t="s">
        <v>88</v>
      </c>
      <c r="AY312" s="18" t="s">
        <v>144</v>
      </c>
      <c r="BE312" s="201">
        <f>IF(N312="základní",J312,0)</f>
        <v>0</v>
      </c>
      <c r="BF312" s="201">
        <f>IF(N312="snížená",J312,0)</f>
        <v>0</v>
      </c>
      <c r="BG312" s="201">
        <f>IF(N312="zákl. přenesená",J312,0)</f>
        <v>0</v>
      </c>
      <c r="BH312" s="201">
        <f>IF(N312="sníž. přenesená",J312,0)</f>
        <v>0</v>
      </c>
      <c r="BI312" s="201">
        <f>IF(N312="nulová",J312,0)</f>
        <v>0</v>
      </c>
      <c r="BJ312" s="18" t="s">
        <v>86</v>
      </c>
      <c r="BK312" s="201">
        <f>ROUND(I312*H312,2)</f>
        <v>0</v>
      </c>
      <c r="BL312" s="18" t="s">
        <v>14</v>
      </c>
      <c r="BM312" s="200" t="s">
        <v>1054</v>
      </c>
    </row>
    <row r="313" spans="1:65" s="2" customFormat="1" ht="19.5">
      <c r="A313" s="35"/>
      <c r="B313" s="36"/>
      <c r="C313" s="37"/>
      <c r="D313" s="204" t="s">
        <v>159</v>
      </c>
      <c r="E313" s="37"/>
      <c r="F313" s="214" t="s">
        <v>1055</v>
      </c>
      <c r="G313" s="37"/>
      <c r="H313" s="37"/>
      <c r="I313" s="215"/>
      <c r="J313" s="37"/>
      <c r="K313" s="37"/>
      <c r="L313" s="40"/>
      <c r="M313" s="216"/>
      <c r="N313" s="217"/>
      <c r="O313" s="72"/>
      <c r="P313" s="72"/>
      <c r="Q313" s="72"/>
      <c r="R313" s="72"/>
      <c r="S313" s="72"/>
      <c r="T313" s="73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159</v>
      </c>
      <c r="AU313" s="18" t="s">
        <v>88</v>
      </c>
    </row>
    <row r="314" spans="1:65" s="2" customFormat="1" ht="24.2" customHeight="1">
      <c r="A314" s="35"/>
      <c r="B314" s="36"/>
      <c r="C314" s="188" t="s">
        <v>540</v>
      </c>
      <c r="D314" s="188" t="s">
        <v>147</v>
      </c>
      <c r="E314" s="189" t="s">
        <v>672</v>
      </c>
      <c r="F314" s="190" t="s">
        <v>673</v>
      </c>
      <c r="G314" s="191" t="s">
        <v>520</v>
      </c>
      <c r="H314" s="261"/>
      <c r="I314" s="193"/>
      <c r="J314" s="194">
        <f>ROUND(I314*H314,2)</f>
        <v>0</v>
      </c>
      <c r="K314" s="195"/>
      <c r="L314" s="40"/>
      <c r="M314" s="196" t="s">
        <v>1</v>
      </c>
      <c r="N314" s="197" t="s">
        <v>43</v>
      </c>
      <c r="O314" s="72"/>
      <c r="P314" s="198">
        <f>O314*H314</f>
        <v>0</v>
      </c>
      <c r="Q314" s="198">
        <v>0</v>
      </c>
      <c r="R314" s="198">
        <f>Q314*H314</f>
        <v>0</v>
      </c>
      <c r="S314" s="198">
        <v>0</v>
      </c>
      <c r="T314" s="199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0" t="s">
        <v>14</v>
      </c>
      <c r="AT314" s="200" t="s">
        <v>147</v>
      </c>
      <c r="AU314" s="200" t="s">
        <v>88</v>
      </c>
      <c r="AY314" s="18" t="s">
        <v>144</v>
      </c>
      <c r="BE314" s="201">
        <f>IF(N314="základní",J314,0)</f>
        <v>0</v>
      </c>
      <c r="BF314" s="201">
        <f>IF(N314="snížená",J314,0)</f>
        <v>0</v>
      </c>
      <c r="BG314" s="201">
        <f>IF(N314="zákl. přenesená",J314,0)</f>
        <v>0</v>
      </c>
      <c r="BH314" s="201">
        <f>IF(N314="sníž. přenesená",J314,0)</f>
        <v>0</v>
      </c>
      <c r="BI314" s="201">
        <f>IF(N314="nulová",J314,0)</f>
        <v>0</v>
      </c>
      <c r="BJ314" s="18" t="s">
        <v>86</v>
      </c>
      <c r="BK314" s="201">
        <f>ROUND(I314*H314,2)</f>
        <v>0</v>
      </c>
      <c r="BL314" s="18" t="s">
        <v>14</v>
      </c>
      <c r="BM314" s="200" t="s">
        <v>1056</v>
      </c>
    </row>
    <row r="315" spans="1:65" s="12" customFormat="1" ht="22.9" customHeight="1">
      <c r="B315" s="172"/>
      <c r="C315" s="173"/>
      <c r="D315" s="174" t="s">
        <v>77</v>
      </c>
      <c r="E315" s="186" t="s">
        <v>675</v>
      </c>
      <c r="F315" s="186" t="s">
        <v>1057</v>
      </c>
      <c r="G315" s="173"/>
      <c r="H315" s="173"/>
      <c r="I315" s="176"/>
      <c r="J315" s="187">
        <f>BK315</f>
        <v>0</v>
      </c>
      <c r="K315" s="173"/>
      <c r="L315" s="178"/>
      <c r="M315" s="179"/>
      <c r="N315" s="180"/>
      <c r="O315" s="180"/>
      <c r="P315" s="181">
        <f>SUM(P316:P329)</f>
        <v>0</v>
      </c>
      <c r="Q315" s="180"/>
      <c r="R315" s="181">
        <f>SUM(R316:R329)</f>
        <v>0.11778626701599999</v>
      </c>
      <c r="S315" s="180"/>
      <c r="T315" s="182">
        <f>SUM(T316:T329)</f>
        <v>0</v>
      </c>
      <c r="AR315" s="183" t="s">
        <v>88</v>
      </c>
      <c r="AT315" s="184" t="s">
        <v>77</v>
      </c>
      <c r="AU315" s="184" t="s">
        <v>86</v>
      </c>
      <c r="AY315" s="183" t="s">
        <v>144</v>
      </c>
      <c r="BK315" s="185">
        <f>SUM(BK316:BK329)</f>
        <v>0</v>
      </c>
    </row>
    <row r="316" spans="1:65" s="2" customFormat="1" ht="24.2" customHeight="1">
      <c r="A316" s="35"/>
      <c r="B316" s="36"/>
      <c r="C316" s="188" t="s">
        <v>548</v>
      </c>
      <c r="D316" s="188" t="s">
        <v>147</v>
      </c>
      <c r="E316" s="189" t="s">
        <v>1058</v>
      </c>
      <c r="F316" s="190" t="s">
        <v>1059</v>
      </c>
      <c r="G316" s="191" t="s">
        <v>174</v>
      </c>
      <c r="H316" s="192">
        <v>207.01300000000001</v>
      </c>
      <c r="I316" s="193"/>
      <c r="J316" s="194">
        <f>ROUND(I316*H316,2)</f>
        <v>0</v>
      </c>
      <c r="K316" s="195"/>
      <c r="L316" s="40"/>
      <c r="M316" s="196" t="s">
        <v>1</v>
      </c>
      <c r="N316" s="197" t="s">
        <v>43</v>
      </c>
      <c r="O316" s="72"/>
      <c r="P316" s="198">
        <f>O316*H316</f>
        <v>0</v>
      </c>
      <c r="Q316" s="198">
        <v>2.4232000000000001E-5</v>
      </c>
      <c r="R316" s="198">
        <f>Q316*H316</f>
        <v>5.0163390160000007E-3</v>
      </c>
      <c r="S316" s="198">
        <v>0</v>
      </c>
      <c r="T316" s="199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00" t="s">
        <v>14</v>
      </c>
      <c r="AT316" s="200" t="s">
        <v>147</v>
      </c>
      <c r="AU316" s="200" t="s">
        <v>88</v>
      </c>
      <c r="AY316" s="18" t="s">
        <v>144</v>
      </c>
      <c r="BE316" s="201">
        <f>IF(N316="základní",J316,0)</f>
        <v>0</v>
      </c>
      <c r="BF316" s="201">
        <f>IF(N316="snížená",J316,0)</f>
        <v>0</v>
      </c>
      <c r="BG316" s="201">
        <f>IF(N316="zákl. přenesená",J316,0)</f>
        <v>0</v>
      </c>
      <c r="BH316" s="201">
        <f>IF(N316="sníž. přenesená",J316,0)</f>
        <v>0</v>
      </c>
      <c r="BI316" s="201">
        <f>IF(N316="nulová",J316,0)</f>
        <v>0</v>
      </c>
      <c r="BJ316" s="18" t="s">
        <v>86</v>
      </c>
      <c r="BK316" s="201">
        <f>ROUND(I316*H316,2)</f>
        <v>0</v>
      </c>
      <c r="BL316" s="18" t="s">
        <v>14</v>
      </c>
      <c r="BM316" s="200" t="s">
        <v>1060</v>
      </c>
    </row>
    <row r="317" spans="1:65" s="13" customFormat="1" ht="11.25">
      <c r="B317" s="202"/>
      <c r="C317" s="203"/>
      <c r="D317" s="204" t="s">
        <v>153</v>
      </c>
      <c r="E317" s="205" t="s">
        <v>1</v>
      </c>
      <c r="F317" s="206" t="s">
        <v>1061</v>
      </c>
      <c r="G317" s="203"/>
      <c r="H317" s="207">
        <v>295.733</v>
      </c>
      <c r="I317" s="208"/>
      <c r="J317" s="203"/>
      <c r="K317" s="203"/>
      <c r="L317" s="209"/>
      <c r="M317" s="210"/>
      <c r="N317" s="211"/>
      <c r="O317" s="211"/>
      <c r="P317" s="211"/>
      <c r="Q317" s="211"/>
      <c r="R317" s="211"/>
      <c r="S317" s="211"/>
      <c r="T317" s="212"/>
      <c r="AT317" s="213" t="s">
        <v>153</v>
      </c>
      <c r="AU317" s="213" t="s">
        <v>88</v>
      </c>
      <c r="AV317" s="13" t="s">
        <v>88</v>
      </c>
      <c r="AW317" s="13" t="s">
        <v>34</v>
      </c>
      <c r="AX317" s="13" t="s">
        <v>78</v>
      </c>
      <c r="AY317" s="213" t="s">
        <v>144</v>
      </c>
    </row>
    <row r="318" spans="1:65" s="13" customFormat="1" ht="11.25">
      <c r="B318" s="202"/>
      <c r="C318" s="203"/>
      <c r="D318" s="204" t="s">
        <v>153</v>
      </c>
      <c r="E318" s="205" t="s">
        <v>1</v>
      </c>
      <c r="F318" s="206" t="s">
        <v>1062</v>
      </c>
      <c r="G318" s="203"/>
      <c r="H318" s="207">
        <v>-88.72</v>
      </c>
      <c r="I318" s="208"/>
      <c r="J318" s="203"/>
      <c r="K318" s="203"/>
      <c r="L318" s="209"/>
      <c r="M318" s="210"/>
      <c r="N318" s="211"/>
      <c r="O318" s="211"/>
      <c r="P318" s="211"/>
      <c r="Q318" s="211"/>
      <c r="R318" s="211"/>
      <c r="S318" s="211"/>
      <c r="T318" s="212"/>
      <c r="AT318" s="213" t="s">
        <v>153</v>
      </c>
      <c r="AU318" s="213" t="s">
        <v>88</v>
      </c>
      <c r="AV318" s="13" t="s">
        <v>88</v>
      </c>
      <c r="AW318" s="13" t="s">
        <v>34</v>
      </c>
      <c r="AX318" s="13" t="s">
        <v>78</v>
      </c>
      <c r="AY318" s="213" t="s">
        <v>144</v>
      </c>
    </row>
    <row r="319" spans="1:65" s="15" customFormat="1" ht="11.25">
      <c r="B319" s="228"/>
      <c r="C319" s="229"/>
      <c r="D319" s="204" t="s">
        <v>153</v>
      </c>
      <c r="E319" s="230" t="s">
        <v>1</v>
      </c>
      <c r="F319" s="231" t="s">
        <v>164</v>
      </c>
      <c r="G319" s="229"/>
      <c r="H319" s="232">
        <v>207.01300000000001</v>
      </c>
      <c r="I319" s="233"/>
      <c r="J319" s="229"/>
      <c r="K319" s="229"/>
      <c r="L319" s="234"/>
      <c r="M319" s="235"/>
      <c r="N319" s="236"/>
      <c r="O319" s="236"/>
      <c r="P319" s="236"/>
      <c r="Q319" s="236"/>
      <c r="R319" s="236"/>
      <c r="S319" s="236"/>
      <c r="T319" s="237"/>
      <c r="AT319" s="238" t="s">
        <v>153</v>
      </c>
      <c r="AU319" s="238" t="s">
        <v>88</v>
      </c>
      <c r="AV319" s="15" t="s">
        <v>151</v>
      </c>
      <c r="AW319" s="15" t="s">
        <v>34</v>
      </c>
      <c r="AX319" s="15" t="s">
        <v>86</v>
      </c>
      <c r="AY319" s="238" t="s">
        <v>144</v>
      </c>
    </row>
    <row r="320" spans="1:65" s="2" customFormat="1" ht="37.9" customHeight="1">
      <c r="A320" s="35"/>
      <c r="B320" s="36"/>
      <c r="C320" s="188" t="s">
        <v>553</v>
      </c>
      <c r="D320" s="188" t="s">
        <v>147</v>
      </c>
      <c r="E320" s="189" t="s">
        <v>1063</v>
      </c>
      <c r="F320" s="190" t="s">
        <v>1064</v>
      </c>
      <c r="G320" s="191" t="s">
        <v>174</v>
      </c>
      <c r="H320" s="192">
        <v>271.60000000000002</v>
      </c>
      <c r="I320" s="193"/>
      <c r="J320" s="194">
        <f>ROUND(I320*H320,2)</f>
        <v>0</v>
      </c>
      <c r="K320" s="195"/>
      <c r="L320" s="40"/>
      <c r="M320" s="196" t="s">
        <v>1</v>
      </c>
      <c r="N320" s="197" t="s">
        <v>43</v>
      </c>
      <c r="O320" s="72"/>
      <c r="P320" s="198">
        <f>O320*H320</f>
        <v>0</v>
      </c>
      <c r="Q320" s="198">
        <v>0</v>
      </c>
      <c r="R320" s="198">
        <f>Q320*H320</f>
        <v>0</v>
      </c>
      <c r="S320" s="198">
        <v>0</v>
      </c>
      <c r="T320" s="199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00" t="s">
        <v>14</v>
      </c>
      <c r="AT320" s="200" t="s">
        <v>147</v>
      </c>
      <c r="AU320" s="200" t="s">
        <v>88</v>
      </c>
      <c r="AY320" s="18" t="s">
        <v>144</v>
      </c>
      <c r="BE320" s="201">
        <f>IF(N320="základní",J320,0)</f>
        <v>0</v>
      </c>
      <c r="BF320" s="201">
        <f>IF(N320="snížená",J320,0)</f>
        <v>0</v>
      </c>
      <c r="BG320" s="201">
        <f>IF(N320="zákl. přenesená",J320,0)</f>
        <v>0</v>
      </c>
      <c r="BH320" s="201">
        <f>IF(N320="sníž. přenesená",J320,0)</f>
        <v>0</v>
      </c>
      <c r="BI320" s="201">
        <f>IF(N320="nulová",J320,0)</f>
        <v>0</v>
      </c>
      <c r="BJ320" s="18" t="s">
        <v>86</v>
      </c>
      <c r="BK320" s="201">
        <f>ROUND(I320*H320,2)</f>
        <v>0</v>
      </c>
      <c r="BL320" s="18" t="s">
        <v>14</v>
      </c>
      <c r="BM320" s="200" t="s">
        <v>1065</v>
      </c>
    </row>
    <row r="321" spans="1:65" s="2" customFormat="1" ht="24.2" customHeight="1">
      <c r="A321" s="35"/>
      <c r="B321" s="36"/>
      <c r="C321" s="188" t="s">
        <v>558</v>
      </c>
      <c r="D321" s="188" t="s">
        <v>147</v>
      </c>
      <c r="E321" s="189" t="s">
        <v>1066</v>
      </c>
      <c r="F321" s="190" t="s">
        <v>1067</v>
      </c>
      <c r="G321" s="191" t="s">
        <v>174</v>
      </c>
      <c r="H321" s="192">
        <v>295.733</v>
      </c>
      <c r="I321" s="193"/>
      <c r="J321" s="194">
        <f>ROUND(I321*H321,2)</f>
        <v>0</v>
      </c>
      <c r="K321" s="195"/>
      <c r="L321" s="40"/>
      <c r="M321" s="196" t="s">
        <v>1</v>
      </c>
      <c r="N321" s="197" t="s">
        <v>43</v>
      </c>
      <c r="O321" s="72"/>
      <c r="P321" s="198">
        <f>O321*H321</f>
        <v>0</v>
      </c>
      <c r="Q321" s="198">
        <v>0</v>
      </c>
      <c r="R321" s="198">
        <f>Q321*H321</f>
        <v>0</v>
      </c>
      <c r="S321" s="198">
        <v>0</v>
      </c>
      <c r="T321" s="199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0" t="s">
        <v>14</v>
      </c>
      <c r="AT321" s="200" t="s">
        <v>147</v>
      </c>
      <c r="AU321" s="200" t="s">
        <v>88</v>
      </c>
      <c r="AY321" s="18" t="s">
        <v>144</v>
      </c>
      <c r="BE321" s="201">
        <f>IF(N321="základní",J321,0)</f>
        <v>0</v>
      </c>
      <c r="BF321" s="201">
        <f>IF(N321="snížená",J321,0)</f>
        <v>0</v>
      </c>
      <c r="BG321" s="201">
        <f>IF(N321="zákl. přenesená",J321,0)</f>
        <v>0</v>
      </c>
      <c r="BH321" s="201">
        <f>IF(N321="sníž. přenesená",J321,0)</f>
        <v>0</v>
      </c>
      <c r="BI321" s="201">
        <f>IF(N321="nulová",J321,0)</f>
        <v>0</v>
      </c>
      <c r="BJ321" s="18" t="s">
        <v>86</v>
      </c>
      <c r="BK321" s="201">
        <f>ROUND(I321*H321,2)</f>
        <v>0</v>
      </c>
      <c r="BL321" s="18" t="s">
        <v>14</v>
      </c>
      <c r="BM321" s="200" t="s">
        <v>1068</v>
      </c>
    </row>
    <row r="322" spans="1:65" s="2" customFormat="1" ht="24.2" customHeight="1">
      <c r="A322" s="35"/>
      <c r="B322" s="36"/>
      <c r="C322" s="188" t="s">
        <v>563</v>
      </c>
      <c r="D322" s="188" t="s">
        <v>147</v>
      </c>
      <c r="E322" s="189" t="s">
        <v>1069</v>
      </c>
      <c r="F322" s="190" t="s">
        <v>1070</v>
      </c>
      <c r="G322" s="191" t="s">
        <v>174</v>
      </c>
      <c r="H322" s="192">
        <v>522.08299999999997</v>
      </c>
      <c r="I322" s="193"/>
      <c r="J322" s="194">
        <f>ROUND(I322*H322,2)</f>
        <v>0</v>
      </c>
      <c r="K322" s="195"/>
      <c r="L322" s="40"/>
      <c r="M322" s="196" t="s">
        <v>1</v>
      </c>
      <c r="N322" s="197" t="s">
        <v>43</v>
      </c>
      <c r="O322" s="72"/>
      <c r="P322" s="198">
        <f>O322*H322</f>
        <v>0</v>
      </c>
      <c r="Q322" s="198">
        <v>2.1599999999999999E-4</v>
      </c>
      <c r="R322" s="198">
        <f>Q322*H322</f>
        <v>0.11276992799999999</v>
      </c>
      <c r="S322" s="198">
        <v>0</v>
      </c>
      <c r="T322" s="199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0" t="s">
        <v>14</v>
      </c>
      <c r="AT322" s="200" t="s">
        <v>147</v>
      </c>
      <c r="AU322" s="200" t="s">
        <v>88</v>
      </c>
      <c r="AY322" s="18" t="s">
        <v>144</v>
      </c>
      <c r="BE322" s="201">
        <f>IF(N322="základní",J322,0)</f>
        <v>0</v>
      </c>
      <c r="BF322" s="201">
        <f>IF(N322="snížená",J322,0)</f>
        <v>0</v>
      </c>
      <c r="BG322" s="201">
        <f>IF(N322="zákl. přenesená",J322,0)</f>
        <v>0</v>
      </c>
      <c r="BH322" s="201">
        <f>IF(N322="sníž. přenesená",J322,0)</f>
        <v>0</v>
      </c>
      <c r="BI322" s="201">
        <f>IF(N322="nulová",J322,0)</f>
        <v>0</v>
      </c>
      <c r="BJ322" s="18" t="s">
        <v>86</v>
      </c>
      <c r="BK322" s="201">
        <f>ROUND(I322*H322,2)</f>
        <v>0</v>
      </c>
      <c r="BL322" s="18" t="s">
        <v>14</v>
      </c>
      <c r="BM322" s="200" t="s">
        <v>1071</v>
      </c>
    </row>
    <row r="323" spans="1:65" s="13" customFormat="1" ht="11.25">
      <c r="B323" s="202"/>
      <c r="C323" s="203"/>
      <c r="D323" s="204" t="s">
        <v>153</v>
      </c>
      <c r="E323" s="203"/>
      <c r="F323" s="206" t="s">
        <v>1072</v>
      </c>
      <c r="G323" s="203"/>
      <c r="H323" s="207">
        <v>522.08299999999997</v>
      </c>
      <c r="I323" s="208"/>
      <c r="J323" s="203"/>
      <c r="K323" s="203"/>
      <c r="L323" s="209"/>
      <c r="M323" s="210"/>
      <c r="N323" s="211"/>
      <c r="O323" s="211"/>
      <c r="P323" s="211"/>
      <c r="Q323" s="211"/>
      <c r="R323" s="211"/>
      <c r="S323" s="211"/>
      <c r="T323" s="212"/>
      <c r="AT323" s="213" t="s">
        <v>153</v>
      </c>
      <c r="AU323" s="213" t="s">
        <v>88</v>
      </c>
      <c r="AV323" s="13" t="s">
        <v>88</v>
      </c>
      <c r="AW323" s="13" t="s">
        <v>4</v>
      </c>
      <c r="AX323" s="13" t="s">
        <v>86</v>
      </c>
      <c r="AY323" s="213" t="s">
        <v>144</v>
      </c>
    </row>
    <row r="324" spans="1:65" s="2" customFormat="1" ht="24.2" customHeight="1">
      <c r="A324" s="35"/>
      <c r="B324" s="36"/>
      <c r="C324" s="188" t="s">
        <v>569</v>
      </c>
      <c r="D324" s="188" t="s">
        <v>147</v>
      </c>
      <c r="E324" s="189" t="s">
        <v>1073</v>
      </c>
      <c r="F324" s="190" t="s">
        <v>1074</v>
      </c>
      <c r="G324" s="191" t="s">
        <v>174</v>
      </c>
      <c r="H324" s="192">
        <v>271.60000000000002</v>
      </c>
      <c r="I324" s="193"/>
      <c r="J324" s="194">
        <f>ROUND(I324*H324,2)</f>
        <v>0</v>
      </c>
      <c r="K324" s="195"/>
      <c r="L324" s="40"/>
      <c r="M324" s="196" t="s">
        <v>1</v>
      </c>
      <c r="N324" s="197" t="s">
        <v>43</v>
      </c>
      <c r="O324" s="72"/>
      <c r="P324" s="198">
        <f>O324*H324</f>
        <v>0</v>
      </c>
      <c r="Q324" s="198">
        <v>0</v>
      </c>
      <c r="R324" s="198">
        <f>Q324*H324</f>
        <v>0</v>
      </c>
      <c r="S324" s="198">
        <v>0</v>
      </c>
      <c r="T324" s="199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0" t="s">
        <v>14</v>
      </c>
      <c r="AT324" s="200" t="s">
        <v>147</v>
      </c>
      <c r="AU324" s="200" t="s">
        <v>88</v>
      </c>
      <c r="AY324" s="18" t="s">
        <v>144</v>
      </c>
      <c r="BE324" s="201">
        <f>IF(N324="základní",J324,0)</f>
        <v>0</v>
      </c>
      <c r="BF324" s="201">
        <f>IF(N324="snížená",J324,0)</f>
        <v>0</v>
      </c>
      <c r="BG324" s="201">
        <f>IF(N324="zákl. přenesená",J324,0)</f>
        <v>0</v>
      </c>
      <c r="BH324" s="201">
        <f>IF(N324="sníž. přenesená",J324,0)</f>
        <v>0</v>
      </c>
      <c r="BI324" s="201">
        <f>IF(N324="nulová",J324,0)</f>
        <v>0</v>
      </c>
      <c r="BJ324" s="18" t="s">
        <v>86</v>
      </c>
      <c r="BK324" s="201">
        <f>ROUND(I324*H324,2)</f>
        <v>0</v>
      </c>
      <c r="BL324" s="18" t="s">
        <v>14</v>
      </c>
      <c r="BM324" s="200" t="s">
        <v>1075</v>
      </c>
    </row>
    <row r="325" spans="1:65" s="2" customFormat="1" ht="19.5">
      <c r="A325" s="35"/>
      <c r="B325" s="36"/>
      <c r="C325" s="37"/>
      <c r="D325" s="204" t="s">
        <v>159</v>
      </c>
      <c r="E325" s="37"/>
      <c r="F325" s="214" t="s">
        <v>1076</v>
      </c>
      <c r="G325" s="37"/>
      <c r="H325" s="37"/>
      <c r="I325" s="215"/>
      <c r="J325" s="37"/>
      <c r="K325" s="37"/>
      <c r="L325" s="40"/>
      <c r="M325" s="216"/>
      <c r="N325" s="217"/>
      <c r="O325" s="72"/>
      <c r="P325" s="72"/>
      <c r="Q325" s="72"/>
      <c r="R325" s="72"/>
      <c r="S325" s="72"/>
      <c r="T325" s="73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159</v>
      </c>
      <c r="AU325" s="18" t="s">
        <v>88</v>
      </c>
    </row>
    <row r="326" spans="1:65" s="13" customFormat="1" ht="11.25">
      <c r="B326" s="202"/>
      <c r="C326" s="203"/>
      <c r="D326" s="204" t="s">
        <v>153</v>
      </c>
      <c r="E326" s="205" t="s">
        <v>1</v>
      </c>
      <c r="F326" s="206" t="s">
        <v>1077</v>
      </c>
      <c r="G326" s="203"/>
      <c r="H326" s="207">
        <v>194</v>
      </c>
      <c r="I326" s="208"/>
      <c r="J326" s="203"/>
      <c r="K326" s="203"/>
      <c r="L326" s="209"/>
      <c r="M326" s="210"/>
      <c r="N326" s="211"/>
      <c r="O326" s="211"/>
      <c r="P326" s="211"/>
      <c r="Q326" s="211"/>
      <c r="R326" s="211"/>
      <c r="S326" s="211"/>
      <c r="T326" s="212"/>
      <c r="AT326" s="213" t="s">
        <v>153</v>
      </c>
      <c r="AU326" s="213" t="s">
        <v>88</v>
      </c>
      <c r="AV326" s="13" t="s">
        <v>88</v>
      </c>
      <c r="AW326" s="13" t="s">
        <v>34</v>
      </c>
      <c r="AX326" s="13" t="s">
        <v>86</v>
      </c>
      <c r="AY326" s="213" t="s">
        <v>144</v>
      </c>
    </row>
    <row r="327" spans="1:65" s="13" customFormat="1" ht="11.25">
      <c r="B327" s="202"/>
      <c r="C327" s="203"/>
      <c r="D327" s="204" t="s">
        <v>153</v>
      </c>
      <c r="E327" s="203"/>
      <c r="F327" s="206" t="s">
        <v>1078</v>
      </c>
      <c r="G327" s="203"/>
      <c r="H327" s="207">
        <v>271.60000000000002</v>
      </c>
      <c r="I327" s="208"/>
      <c r="J327" s="203"/>
      <c r="K327" s="203"/>
      <c r="L327" s="209"/>
      <c r="M327" s="210"/>
      <c r="N327" s="211"/>
      <c r="O327" s="211"/>
      <c r="P327" s="211"/>
      <c r="Q327" s="211"/>
      <c r="R327" s="211"/>
      <c r="S327" s="211"/>
      <c r="T327" s="212"/>
      <c r="AT327" s="213" t="s">
        <v>153</v>
      </c>
      <c r="AU327" s="213" t="s">
        <v>88</v>
      </c>
      <c r="AV327" s="13" t="s">
        <v>88</v>
      </c>
      <c r="AW327" s="13" t="s">
        <v>4</v>
      </c>
      <c r="AX327" s="13" t="s">
        <v>86</v>
      </c>
      <c r="AY327" s="213" t="s">
        <v>144</v>
      </c>
    </row>
    <row r="328" spans="1:65" s="2" customFormat="1" ht="24.2" customHeight="1">
      <c r="A328" s="35"/>
      <c r="B328" s="36"/>
      <c r="C328" s="188" t="s">
        <v>573</v>
      </c>
      <c r="D328" s="188" t="s">
        <v>147</v>
      </c>
      <c r="E328" s="189" t="s">
        <v>1079</v>
      </c>
      <c r="F328" s="190" t="s">
        <v>1080</v>
      </c>
      <c r="G328" s="191" t="s">
        <v>174</v>
      </c>
      <c r="H328" s="192">
        <v>74.099999999999994</v>
      </c>
      <c r="I328" s="193"/>
      <c r="J328" s="194">
        <f>ROUND(I328*H328,2)</f>
        <v>0</v>
      </c>
      <c r="K328" s="195"/>
      <c r="L328" s="40"/>
      <c r="M328" s="196" t="s">
        <v>1</v>
      </c>
      <c r="N328" s="197" t="s">
        <v>43</v>
      </c>
      <c r="O328" s="72"/>
      <c r="P328" s="198">
        <f>O328*H328</f>
        <v>0</v>
      </c>
      <c r="Q328" s="198">
        <v>0</v>
      </c>
      <c r="R328" s="198">
        <f>Q328*H328</f>
        <v>0</v>
      </c>
      <c r="S328" s="198">
        <v>0</v>
      </c>
      <c r="T328" s="199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0" t="s">
        <v>14</v>
      </c>
      <c r="AT328" s="200" t="s">
        <v>147</v>
      </c>
      <c r="AU328" s="200" t="s">
        <v>88</v>
      </c>
      <c r="AY328" s="18" t="s">
        <v>144</v>
      </c>
      <c r="BE328" s="201">
        <f>IF(N328="základní",J328,0)</f>
        <v>0</v>
      </c>
      <c r="BF328" s="201">
        <f>IF(N328="snížená",J328,0)</f>
        <v>0</v>
      </c>
      <c r="BG328" s="201">
        <f>IF(N328="zákl. přenesená",J328,0)</f>
        <v>0</v>
      </c>
      <c r="BH328" s="201">
        <f>IF(N328="sníž. přenesená",J328,0)</f>
        <v>0</v>
      </c>
      <c r="BI328" s="201">
        <f>IF(N328="nulová",J328,0)</f>
        <v>0</v>
      </c>
      <c r="BJ328" s="18" t="s">
        <v>86</v>
      </c>
      <c r="BK328" s="201">
        <f>ROUND(I328*H328,2)</f>
        <v>0</v>
      </c>
      <c r="BL328" s="18" t="s">
        <v>14</v>
      </c>
      <c r="BM328" s="200" t="s">
        <v>1081</v>
      </c>
    </row>
    <row r="329" spans="1:65" s="2" customFormat="1" ht="29.25">
      <c r="A329" s="35"/>
      <c r="B329" s="36"/>
      <c r="C329" s="37"/>
      <c r="D329" s="204" t="s">
        <v>159</v>
      </c>
      <c r="E329" s="37"/>
      <c r="F329" s="214" t="s">
        <v>1082</v>
      </c>
      <c r="G329" s="37"/>
      <c r="H329" s="37"/>
      <c r="I329" s="215"/>
      <c r="J329" s="37"/>
      <c r="K329" s="37"/>
      <c r="L329" s="40"/>
      <c r="M329" s="216"/>
      <c r="N329" s="217"/>
      <c r="O329" s="72"/>
      <c r="P329" s="72"/>
      <c r="Q329" s="72"/>
      <c r="R329" s="72"/>
      <c r="S329" s="72"/>
      <c r="T329" s="73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159</v>
      </c>
      <c r="AU329" s="18" t="s">
        <v>88</v>
      </c>
    </row>
    <row r="330" spans="1:65" s="12" customFormat="1" ht="25.9" customHeight="1">
      <c r="B330" s="172"/>
      <c r="C330" s="173"/>
      <c r="D330" s="174" t="s">
        <v>77</v>
      </c>
      <c r="E330" s="175" t="s">
        <v>1083</v>
      </c>
      <c r="F330" s="175" t="s">
        <v>1084</v>
      </c>
      <c r="G330" s="173"/>
      <c r="H330" s="173"/>
      <c r="I330" s="176"/>
      <c r="J330" s="177">
        <f>BK330</f>
        <v>0</v>
      </c>
      <c r="K330" s="173"/>
      <c r="L330" s="178"/>
      <c r="M330" s="179"/>
      <c r="N330" s="180"/>
      <c r="O330" s="180"/>
      <c r="P330" s="181">
        <f>SUM(P331:P332)</f>
        <v>0</v>
      </c>
      <c r="Q330" s="180"/>
      <c r="R330" s="181">
        <f>SUM(R331:R332)</f>
        <v>0</v>
      </c>
      <c r="S330" s="180"/>
      <c r="T330" s="182">
        <f>SUM(T331:T332)</f>
        <v>0</v>
      </c>
      <c r="AR330" s="183" t="s">
        <v>151</v>
      </c>
      <c r="AT330" s="184" t="s">
        <v>77</v>
      </c>
      <c r="AU330" s="184" t="s">
        <v>78</v>
      </c>
      <c r="AY330" s="183" t="s">
        <v>144</v>
      </c>
      <c r="BK330" s="185">
        <f>SUM(BK331:BK332)</f>
        <v>0</v>
      </c>
    </row>
    <row r="331" spans="1:65" s="2" customFormat="1" ht="14.45" customHeight="1">
      <c r="A331" s="35"/>
      <c r="B331" s="36"/>
      <c r="C331" s="188" t="s">
        <v>577</v>
      </c>
      <c r="D331" s="188" t="s">
        <v>147</v>
      </c>
      <c r="E331" s="189" t="s">
        <v>1085</v>
      </c>
      <c r="F331" s="190" t="s">
        <v>1084</v>
      </c>
      <c r="G331" s="191" t="s">
        <v>1</v>
      </c>
      <c r="H331" s="192">
        <v>1</v>
      </c>
      <c r="I331" s="193"/>
      <c r="J331" s="194">
        <f>ROUND(I331*H331,2)</f>
        <v>0</v>
      </c>
      <c r="K331" s="195"/>
      <c r="L331" s="40"/>
      <c r="M331" s="196" t="s">
        <v>1</v>
      </c>
      <c r="N331" s="197" t="s">
        <v>43</v>
      </c>
      <c r="O331" s="72"/>
      <c r="P331" s="198">
        <f>O331*H331</f>
        <v>0</v>
      </c>
      <c r="Q331" s="198">
        <v>0</v>
      </c>
      <c r="R331" s="198">
        <f>Q331*H331</f>
        <v>0</v>
      </c>
      <c r="S331" s="198">
        <v>0</v>
      </c>
      <c r="T331" s="199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0" t="s">
        <v>1086</v>
      </c>
      <c r="AT331" s="200" t="s">
        <v>147</v>
      </c>
      <c r="AU331" s="200" t="s">
        <v>86</v>
      </c>
      <c r="AY331" s="18" t="s">
        <v>144</v>
      </c>
      <c r="BE331" s="201">
        <f>IF(N331="základní",J331,0)</f>
        <v>0</v>
      </c>
      <c r="BF331" s="201">
        <f>IF(N331="snížená",J331,0)</f>
        <v>0</v>
      </c>
      <c r="BG331" s="201">
        <f>IF(N331="zákl. přenesená",J331,0)</f>
        <v>0</v>
      </c>
      <c r="BH331" s="201">
        <f>IF(N331="sníž. přenesená",J331,0)</f>
        <v>0</v>
      </c>
      <c r="BI331" s="201">
        <f>IF(N331="nulová",J331,0)</f>
        <v>0</v>
      </c>
      <c r="BJ331" s="18" t="s">
        <v>86</v>
      </c>
      <c r="BK331" s="201">
        <f>ROUND(I331*H331,2)</f>
        <v>0</v>
      </c>
      <c r="BL331" s="18" t="s">
        <v>1086</v>
      </c>
      <c r="BM331" s="200" t="s">
        <v>1087</v>
      </c>
    </row>
    <row r="332" spans="1:65" s="2" customFormat="1" ht="117">
      <c r="A332" s="35"/>
      <c r="B332" s="36"/>
      <c r="C332" s="37"/>
      <c r="D332" s="204" t="s">
        <v>159</v>
      </c>
      <c r="E332" s="37"/>
      <c r="F332" s="214" t="s">
        <v>1088</v>
      </c>
      <c r="G332" s="37"/>
      <c r="H332" s="37"/>
      <c r="I332" s="215"/>
      <c r="J332" s="37"/>
      <c r="K332" s="37"/>
      <c r="L332" s="40"/>
      <c r="M332" s="262"/>
      <c r="N332" s="263"/>
      <c r="O332" s="264"/>
      <c r="P332" s="264"/>
      <c r="Q332" s="264"/>
      <c r="R332" s="264"/>
      <c r="S332" s="264"/>
      <c r="T332" s="265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159</v>
      </c>
      <c r="AU332" s="18" t="s">
        <v>86</v>
      </c>
    </row>
    <row r="333" spans="1:65" s="2" customFormat="1" ht="6.95" customHeight="1">
      <c r="A333" s="35"/>
      <c r="B333" s="55"/>
      <c r="C333" s="56"/>
      <c r="D333" s="56"/>
      <c r="E333" s="56"/>
      <c r="F333" s="56"/>
      <c r="G333" s="56"/>
      <c r="H333" s="56"/>
      <c r="I333" s="56"/>
      <c r="J333" s="56"/>
      <c r="K333" s="56"/>
      <c r="L333" s="40"/>
      <c r="M333" s="35"/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</row>
  </sheetData>
  <sheetProtection algorithmName="SHA-512" hashValue="axW0/ogAoMahbOIQEBQm+0h/embv7yRhCftFFpEuVa9K5cUjnB2dDAPggkqvCJPdtgb7I0Z1VqalLrrRqHGNGQ==" saltValue="53y8GtTSu3FqWsFRzLQLOgPYs+186tQT9d6QsIwl+FHD+J1iSPOj6i1cKfRDRurCk8Lm0kjkefy24OBOzUvYDA==" spinCount="100000" sheet="1" objects="1" scenarios="1" formatColumns="0" formatRows="0" autoFilter="0"/>
  <autoFilter ref="C129:K332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1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8" t="s">
        <v>94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>
      <c r="B4" s="21"/>
      <c r="D4" s="111" t="s">
        <v>104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1" t="str">
        <f>'Rekapitulace stavby'!K6</f>
        <v>Středokluky ON - oprava</v>
      </c>
      <c r="F7" s="312"/>
      <c r="G7" s="312"/>
      <c r="H7" s="312"/>
      <c r="L7" s="21"/>
    </row>
    <row r="8" spans="1:46" s="2" customFormat="1" ht="12" customHeight="1">
      <c r="A8" s="35"/>
      <c r="B8" s="40"/>
      <c r="C8" s="35"/>
      <c r="D8" s="113" t="s">
        <v>105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3" t="s">
        <v>1089</v>
      </c>
      <c r="F9" s="314"/>
      <c r="G9" s="314"/>
      <c r="H9" s="314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26. 10. 2020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5" t="str">
        <f>'Rekapitulace stavby'!E14</f>
        <v>Vyplň údaj</v>
      </c>
      <c r="F18" s="316"/>
      <c r="G18" s="316"/>
      <c r="H18" s="316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36</v>
      </c>
      <c r="F24" s="35"/>
      <c r="G24" s="35"/>
      <c r="H24" s="35"/>
      <c r="I24" s="113" t="s">
        <v>28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7" t="s">
        <v>1</v>
      </c>
      <c r="F27" s="317"/>
      <c r="G27" s="317"/>
      <c r="H27" s="317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ROUND(J142,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42</v>
      </c>
      <c r="E33" s="113" t="s">
        <v>43</v>
      </c>
      <c r="F33" s="124">
        <f>ROUND((SUM(BE142:BE616)),  2)</f>
        <v>0</v>
      </c>
      <c r="G33" s="35"/>
      <c r="H33" s="35"/>
      <c r="I33" s="125">
        <v>0.21</v>
      </c>
      <c r="J33" s="124">
        <f>ROUND(((SUM(BE142:BE616))*I33),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44</v>
      </c>
      <c r="F34" s="124">
        <f>ROUND((SUM(BF142:BF616)),  2)</f>
        <v>0</v>
      </c>
      <c r="G34" s="35"/>
      <c r="H34" s="35"/>
      <c r="I34" s="125">
        <v>0.15</v>
      </c>
      <c r="J34" s="124">
        <f>ROUND(((SUM(BF142:BF616))*I34),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45</v>
      </c>
      <c r="F35" s="124">
        <f>ROUND((SUM(BG142:BG616)),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46</v>
      </c>
      <c r="F36" s="124">
        <f>ROUND((SUM(BH142:BH616)),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ROUND((SUM(BI142:BI616)),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8" t="str">
        <f>E7</f>
        <v>Středokluky ON - oprava</v>
      </c>
      <c r="F85" s="319"/>
      <c r="G85" s="319"/>
      <c r="H85" s="319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105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0" t="str">
        <f>E9</f>
        <v>SO.03 - Oprava dopravní kanceláře a zázemí</v>
      </c>
      <c r="F87" s="320"/>
      <c r="G87" s="320"/>
      <c r="H87" s="320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Středokluky</v>
      </c>
      <c r="G89" s="37"/>
      <c r="H89" s="37"/>
      <c r="I89" s="30" t="s">
        <v>22</v>
      </c>
      <c r="J89" s="67" t="str">
        <f>IF(J12="","",J12)</f>
        <v>26. 10. 2020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L. Malý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108</v>
      </c>
      <c r="D94" s="145"/>
      <c r="E94" s="145"/>
      <c r="F94" s="145"/>
      <c r="G94" s="145"/>
      <c r="H94" s="145"/>
      <c r="I94" s="145"/>
      <c r="J94" s="146" t="s">
        <v>109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110</v>
      </c>
      <c r="D96" s="37"/>
      <c r="E96" s="37"/>
      <c r="F96" s="37"/>
      <c r="G96" s="37"/>
      <c r="H96" s="37"/>
      <c r="I96" s="37"/>
      <c r="J96" s="85">
        <f>J142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111</v>
      </c>
    </row>
    <row r="97" spans="2:12" s="9" customFormat="1" ht="24.95" customHeight="1">
      <c r="B97" s="148"/>
      <c r="C97" s="149"/>
      <c r="D97" s="150" t="s">
        <v>112</v>
      </c>
      <c r="E97" s="151"/>
      <c r="F97" s="151"/>
      <c r="G97" s="151"/>
      <c r="H97" s="151"/>
      <c r="I97" s="151"/>
      <c r="J97" s="152">
        <f>J143</f>
        <v>0</v>
      </c>
      <c r="K97" s="149"/>
      <c r="L97" s="153"/>
    </row>
    <row r="98" spans="2:12" s="10" customFormat="1" ht="19.899999999999999" customHeight="1">
      <c r="B98" s="154"/>
      <c r="C98" s="155"/>
      <c r="D98" s="156" t="s">
        <v>113</v>
      </c>
      <c r="E98" s="157"/>
      <c r="F98" s="157"/>
      <c r="G98" s="157"/>
      <c r="H98" s="157"/>
      <c r="I98" s="157"/>
      <c r="J98" s="158">
        <f>J144</f>
        <v>0</v>
      </c>
      <c r="K98" s="155"/>
      <c r="L98" s="159"/>
    </row>
    <row r="99" spans="2:12" s="10" customFormat="1" ht="19.899999999999999" customHeight="1">
      <c r="B99" s="154"/>
      <c r="C99" s="155"/>
      <c r="D99" s="156" t="s">
        <v>114</v>
      </c>
      <c r="E99" s="157"/>
      <c r="F99" s="157"/>
      <c r="G99" s="157"/>
      <c r="H99" s="157"/>
      <c r="I99" s="157"/>
      <c r="J99" s="158">
        <f>J161</f>
        <v>0</v>
      </c>
      <c r="K99" s="155"/>
      <c r="L99" s="159"/>
    </row>
    <row r="100" spans="2:12" s="10" customFormat="1" ht="19.899999999999999" customHeight="1">
      <c r="B100" s="154"/>
      <c r="C100" s="155"/>
      <c r="D100" s="156" t="s">
        <v>116</v>
      </c>
      <c r="E100" s="157"/>
      <c r="F100" s="157"/>
      <c r="G100" s="157"/>
      <c r="H100" s="157"/>
      <c r="I100" s="157"/>
      <c r="J100" s="158">
        <f>J201</f>
        <v>0</v>
      </c>
      <c r="K100" s="155"/>
      <c r="L100" s="159"/>
    </row>
    <row r="101" spans="2:12" s="10" customFormat="1" ht="19.899999999999999" customHeight="1">
      <c r="B101" s="154"/>
      <c r="C101" s="155"/>
      <c r="D101" s="156" t="s">
        <v>117</v>
      </c>
      <c r="E101" s="157"/>
      <c r="F101" s="157"/>
      <c r="G101" s="157"/>
      <c r="H101" s="157"/>
      <c r="I101" s="157"/>
      <c r="J101" s="158">
        <f>J288</f>
        <v>0</v>
      </c>
      <c r="K101" s="155"/>
      <c r="L101" s="159"/>
    </row>
    <row r="102" spans="2:12" s="10" customFormat="1" ht="19.899999999999999" customHeight="1">
      <c r="B102" s="154"/>
      <c r="C102" s="155"/>
      <c r="D102" s="156" t="s">
        <v>118</v>
      </c>
      <c r="E102" s="157"/>
      <c r="F102" s="157"/>
      <c r="G102" s="157"/>
      <c r="H102" s="157"/>
      <c r="I102" s="157"/>
      <c r="J102" s="158">
        <f>J301</f>
        <v>0</v>
      </c>
      <c r="K102" s="155"/>
      <c r="L102" s="159"/>
    </row>
    <row r="103" spans="2:12" s="9" customFormat="1" ht="24.95" customHeight="1">
      <c r="B103" s="148"/>
      <c r="C103" s="149"/>
      <c r="D103" s="150" t="s">
        <v>119</v>
      </c>
      <c r="E103" s="151"/>
      <c r="F103" s="151"/>
      <c r="G103" s="151"/>
      <c r="H103" s="151"/>
      <c r="I103" s="151"/>
      <c r="J103" s="152">
        <f>J303</f>
        <v>0</v>
      </c>
      <c r="K103" s="149"/>
      <c r="L103" s="153"/>
    </row>
    <row r="104" spans="2:12" s="10" customFormat="1" ht="19.899999999999999" customHeight="1">
      <c r="B104" s="154"/>
      <c r="C104" s="155"/>
      <c r="D104" s="156" t="s">
        <v>1090</v>
      </c>
      <c r="E104" s="157"/>
      <c r="F104" s="157"/>
      <c r="G104" s="157"/>
      <c r="H104" s="157"/>
      <c r="I104" s="157"/>
      <c r="J104" s="158">
        <f>J304</f>
        <v>0</v>
      </c>
      <c r="K104" s="155"/>
      <c r="L104" s="159"/>
    </row>
    <row r="105" spans="2:12" s="10" customFormat="1" ht="19.899999999999999" customHeight="1">
      <c r="B105" s="154"/>
      <c r="C105" s="155"/>
      <c r="D105" s="156" t="s">
        <v>1091</v>
      </c>
      <c r="E105" s="157"/>
      <c r="F105" s="157"/>
      <c r="G105" s="157"/>
      <c r="H105" s="157"/>
      <c r="I105" s="157"/>
      <c r="J105" s="158">
        <f>J324</f>
        <v>0</v>
      </c>
      <c r="K105" s="155"/>
      <c r="L105" s="159"/>
    </row>
    <row r="106" spans="2:12" s="10" customFormat="1" ht="19.899999999999999" customHeight="1">
      <c r="B106" s="154"/>
      <c r="C106" s="155"/>
      <c r="D106" s="156" t="s">
        <v>1092</v>
      </c>
      <c r="E106" s="157"/>
      <c r="F106" s="157"/>
      <c r="G106" s="157"/>
      <c r="H106" s="157"/>
      <c r="I106" s="157"/>
      <c r="J106" s="158">
        <f>J329</f>
        <v>0</v>
      </c>
      <c r="K106" s="155"/>
      <c r="L106" s="159"/>
    </row>
    <row r="107" spans="2:12" s="10" customFormat="1" ht="19.899999999999999" customHeight="1">
      <c r="B107" s="154"/>
      <c r="C107" s="155"/>
      <c r="D107" s="156" t="s">
        <v>1093</v>
      </c>
      <c r="E107" s="157"/>
      <c r="F107" s="157"/>
      <c r="G107" s="157"/>
      <c r="H107" s="157"/>
      <c r="I107" s="157"/>
      <c r="J107" s="158">
        <f>J336</f>
        <v>0</v>
      </c>
      <c r="K107" s="155"/>
      <c r="L107" s="159"/>
    </row>
    <row r="108" spans="2:12" s="10" customFormat="1" ht="19.899999999999999" customHeight="1">
      <c r="B108" s="154"/>
      <c r="C108" s="155"/>
      <c r="D108" s="156" t="s">
        <v>1094</v>
      </c>
      <c r="E108" s="157"/>
      <c r="F108" s="157"/>
      <c r="G108" s="157"/>
      <c r="H108" s="157"/>
      <c r="I108" s="157"/>
      <c r="J108" s="158">
        <f>J344</f>
        <v>0</v>
      </c>
      <c r="K108" s="155"/>
      <c r="L108" s="159"/>
    </row>
    <row r="109" spans="2:12" s="10" customFormat="1" ht="19.899999999999999" customHeight="1">
      <c r="B109" s="154"/>
      <c r="C109" s="155"/>
      <c r="D109" s="156" t="s">
        <v>1095</v>
      </c>
      <c r="E109" s="157"/>
      <c r="F109" s="157"/>
      <c r="G109" s="157"/>
      <c r="H109" s="157"/>
      <c r="I109" s="157"/>
      <c r="J109" s="158">
        <f>J366</f>
        <v>0</v>
      </c>
      <c r="K109" s="155"/>
      <c r="L109" s="159"/>
    </row>
    <row r="110" spans="2:12" s="10" customFormat="1" ht="19.899999999999999" customHeight="1">
      <c r="B110" s="154"/>
      <c r="C110" s="155"/>
      <c r="D110" s="156" t="s">
        <v>1096</v>
      </c>
      <c r="E110" s="157"/>
      <c r="F110" s="157"/>
      <c r="G110" s="157"/>
      <c r="H110" s="157"/>
      <c r="I110" s="157"/>
      <c r="J110" s="158">
        <f>J369</f>
        <v>0</v>
      </c>
      <c r="K110" s="155"/>
      <c r="L110" s="159"/>
    </row>
    <row r="111" spans="2:12" s="10" customFormat="1" ht="19.899999999999999" customHeight="1">
      <c r="B111" s="154"/>
      <c r="C111" s="155"/>
      <c r="D111" s="156" t="s">
        <v>783</v>
      </c>
      <c r="E111" s="157"/>
      <c r="F111" s="157"/>
      <c r="G111" s="157"/>
      <c r="H111" s="157"/>
      <c r="I111" s="157"/>
      <c r="J111" s="158">
        <f>J374</f>
        <v>0</v>
      </c>
      <c r="K111" s="155"/>
      <c r="L111" s="159"/>
    </row>
    <row r="112" spans="2:12" s="10" customFormat="1" ht="19.899999999999999" customHeight="1">
      <c r="B112" s="154"/>
      <c r="C112" s="155"/>
      <c r="D112" s="156" t="s">
        <v>1097</v>
      </c>
      <c r="E112" s="157"/>
      <c r="F112" s="157"/>
      <c r="G112" s="157"/>
      <c r="H112" s="157"/>
      <c r="I112" s="157"/>
      <c r="J112" s="158">
        <f>J394</f>
        <v>0</v>
      </c>
      <c r="K112" s="155"/>
      <c r="L112" s="159"/>
    </row>
    <row r="113" spans="1:31" s="10" customFormat="1" ht="19.899999999999999" customHeight="1">
      <c r="B113" s="154"/>
      <c r="C113" s="155"/>
      <c r="D113" s="156" t="s">
        <v>124</v>
      </c>
      <c r="E113" s="157"/>
      <c r="F113" s="157"/>
      <c r="G113" s="157"/>
      <c r="H113" s="157"/>
      <c r="I113" s="157"/>
      <c r="J113" s="158">
        <f>J425</f>
        <v>0</v>
      </c>
      <c r="K113" s="155"/>
      <c r="L113" s="159"/>
    </row>
    <row r="114" spans="1:31" s="10" customFormat="1" ht="19.899999999999999" customHeight="1">
      <c r="B114" s="154"/>
      <c r="C114" s="155"/>
      <c r="D114" s="156" t="s">
        <v>125</v>
      </c>
      <c r="E114" s="157"/>
      <c r="F114" s="157"/>
      <c r="G114" s="157"/>
      <c r="H114" s="157"/>
      <c r="I114" s="157"/>
      <c r="J114" s="158">
        <f>J444</f>
        <v>0</v>
      </c>
      <c r="K114" s="155"/>
      <c r="L114" s="159"/>
    </row>
    <row r="115" spans="1:31" s="10" customFormat="1" ht="19.899999999999999" customHeight="1">
      <c r="B115" s="154"/>
      <c r="C115" s="155"/>
      <c r="D115" s="156" t="s">
        <v>1098</v>
      </c>
      <c r="E115" s="157"/>
      <c r="F115" s="157"/>
      <c r="G115" s="157"/>
      <c r="H115" s="157"/>
      <c r="I115" s="157"/>
      <c r="J115" s="158">
        <f>J450</f>
        <v>0</v>
      </c>
      <c r="K115" s="155"/>
      <c r="L115" s="159"/>
    </row>
    <row r="116" spans="1:31" s="10" customFormat="1" ht="19.899999999999999" customHeight="1">
      <c r="B116" s="154"/>
      <c r="C116" s="155"/>
      <c r="D116" s="156" t="s">
        <v>1099</v>
      </c>
      <c r="E116" s="157"/>
      <c r="F116" s="157"/>
      <c r="G116" s="157"/>
      <c r="H116" s="157"/>
      <c r="I116" s="157"/>
      <c r="J116" s="158">
        <f>J495</f>
        <v>0</v>
      </c>
      <c r="K116" s="155"/>
      <c r="L116" s="159"/>
    </row>
    <row r="117" spans="1:31" s="10" customFormat="1" ht="19.899999999999999" customHeight="1">
      <c r="B117" s="154"/>
      <c r="C117" s="155"/>
      <c r="D117" s="156" t="s">
        <v>1100</v>
      </c>
      <c r="E117" s="157"/>
      <c r="F117" s="157"/>
      <c r="G117" s="157"/>
      <c r="H117" s="157"/>
      <c r="I117" s="157"/>
      <c r="J117" s="158">
        <f>J499</f>
        <v>0</v>
      </c>
      <c r="K117" s="155"/>
      <c r="L117" s="159"/>
    </row>
    <row r="118" spans="1:31" s="10" customFormat="1" ht="19.899999999999999" customHeight="1">
      <c r="B118" s="154"/>
      <c r="C118" s="155"/>
      <c r="D118" s="156" t="s">
        <v>1101</v>
      </c>
      <c r="E118" s="157"/>
      <c r="F118" s="157"/>
      <c r="G118" s="157"/>
      <c r="H118" s="157"/>
      <c r="I118" s="157"/>
      <c r="J118" s="158">
        <f>J541</f>
        <v>0</v>
      </c>
      <c r="K118" s="155"/>
      <c r="L118" s="159"/>
    </row>
    <row r="119" spans="1:31" s="10" customFormat="1" ht="19.899999999999999" customHeight="1">
      <c r="B119" s="154"/>
      <c r="C119" s="155"/>
      <c r="D119" s="156" t="s">
        <v>1102</v>
      </c>
      <c r="E119" s="157"/>
      <c r="F119" s="157"/>
      <c r="G119" s="157"/>
      <c r="H119" s="157"/>
      <c r="I119" s="157"/>
      <c r="J119" s="158">
        <f>J558</f>
        <v>0</v>
      </c>
      <c r="K119" s="155"/>
      <c r="L119" s="159"/>
    </row>
    <row r="120" spans="1:31" s="9" customFormat="1" ht="24.95" customHeight="1">
      <c r="B120" s="148"/>
      <c r="C120" s="149"/>
      <c r="D120" s="150" t="s">
        <v>1103</v>
      </c>
      <c r="E120" s="151"/>
      <c r="F120" s="151"/>
      <c r="G120" s="151"/>
      <c r="H120" s="151"/>
      <c r="I120" s="151"/>
      <c r="J120" s="152">
        <f>J610</f>
        <v>0</v>
      </c>
      <c r="K120" s="149"/>
      <c r="L120" s="153"/>
    </row>
    <row r="121" spans="1:31" s="10" customFormat="1" ht="19.899999999999999" customHeight="1">
      <c r="B121" s="154"/>
      <c r="C121" s="155"/>
      <c r="D121" s="156" t="s">
        <v>1104</v>
      </c>
      <c r="E121" s="157"/>
      <c r="F121" s="157"/>
      <c r="G121" s="157"/>
      <c r="H121" s="157"/>
      <c r="I121" s="157"/>
      <c r="J121" s="158">
        <f>J611</f>
        <v>0</v>
      </c>
      <c r="K121" s="155"/>
      <c r="L121" s="159"/>
    </row>
    <row r="122" spans="1:31" s="9" customFormat="1" ht="24.95" customHeight="1">
      <c r="B122" s="148"/>
      <c r="C122" s="149"/>
      <c r="D122" s="150" t="s">
        <v>786</v>
      </c>
      <c r="E122" s="151"/>
      <c r="F122" s="151"/>
      <c r="G122" s="151"/>
      <c r="H122" s="151"/>
      <c r="I122" s="151"/>
      <c r="J122" s="152">
        <f>J614</f>
        <v>0</v>
      </c>
      <c r="K122" s="149"/>
      <c r="L122" s="153"/>
    </row>
    <row r="123" spans="1:31" s="2" customFormat="1" ht="21.7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55"/>
      <c r="C124" s="56"/>
      <c r="D124" s="56"/>
      <c r="E124" s="56"/>
      <c r="F124" s="56"/>
      <c r="G124" s="56"/>
      <c r="H124" s="56"/>
      <c r="I124" s="56"/>
      <c r="J124" s="56"/>
      <c r="K124" s="56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8" spans="1:31" s="2" customFormat="1" ht="6.95" customHeight="1">
      <c r="A128" s="35"/>
      <c r="B128" s="57"/>
      <c r="C128" s="58"/>
      <c r="D128" s="58"/>
      <c r="E128" s="58"/>
      <c r="F128" s="58"/>
      <c r="G128" s="58"/>
      <c r="H128" s="58"/>
      <c r="I128" s="58"/>
      <c r="J128" s="58"/>
      <c r="K128" s="58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3" s="2" customFormat="1" ht="24.95" customHeight="1">
      <c r="A129" s="35"/>
      <c r="B129" s="36"/>
      <c r="C129" s="24" t="s">
        <v>129</v>
      </c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3" s="2" customFormat="1" ht="6.95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3" s="2" customFormat="1" ht="12" customHeight="1">
      <c r="A131" s="35"/>
      <c r="B131" s="36"/>
      <c r="C131" s="30" t="s">
        <v>16</v>
      </c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3" s="2" customFormat="1" ht="16.5" customHeight="1">
      <c r="A132" s="35"/>
      <c r="B132" s="36"/>
      <c r="C132" s="37"/>
      <c r="D132" s="37"/>
      <c r="E132" s="318" t="str">
        <f>E7</f>
        <v>Středokluky ON - oprava</v>
      </c>
      <c r="F132" s="319"/>
      <c r="G132" s="319"/>
      <c r="H132" s="319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3" s="2" customFormat="1" ht="12" customHeight="1">
      <c r="A133" s="35"/>
      <c r="B133" s="36"/>
      <c r="C133" s="30" t="s">
        <v>105</v>
      </c>
      <c r="D133" s="37"/>
      <c r="E133" s="37"/>
      <c r="F133" s="37"/>
      <c r="G133" s="37"/>
      <c r="H133" s="37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3" s="2" customFormat="1" ht="16.5" customHeight="1">
      <c r="A134" s="35"/>
      <c r="B134" s="36"/>
      <c r="C134" s="37"/>
      <c r="D134" s="37"/>
      <c r="E134" s="270" t="str">
        <f>E9</f>
        <v>SO.03 - Oprava dopravní kanceláře a zázemí</v>
      </c>
      <c r="F134" s="320"/>
      <c r="G134" s="320"/>
      <c r="H134" s="320"/>
      <c r="I134" s="37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3" s="2" customFormat="1" ht="6.95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3" s="2" customFormat="1" ht="12" customHeight="1">
      <c r="A136" s="35"/>
      <c r="B136" s="36"/>
      <c r="C136" s="30" t="s">
        <v>20</v>
      </c>
      <c r="D136" s="37"/>
      <c r="E136" s="37"/>
      <c r="F136" s="28" t="str">
        <f>F12</f>
        <v>Středokluky</v>
      </c>
      <c r="G136" s="37"/>
      <c r="H136" s="37"/>
      <c r="I136" s="30" t="s">
        <v>22</v>
      </c>
      <c r="J136" s="67" t="str">
        <f>IF(J12="","",J12)</f>
        <v>26. 10. 2020</v>
      </c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3" s="2" customFormat="1" ht="6.95" customHeight="1">
      <c r="A137" s="35"/>
      <c r="B137" s="36"/>
      <c r="C137" s="37"/>
      <c r="D137" s="37"/>
      <c r="E137" s="37"/>
      <c r="F137" s="37"/>
      <c r="G137" s="37"/>
      <c r="H137" s="37"/>
      <c r="I137" s="37"/>
      <c r="J137" s="37"/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63" s="2" customFormat="1" ht="15.2" customHeight="1">
      <c r="A138" s="35"/>
      <c r="B138" s="36"/>
      <c r="C138" s="30" t="s">
        <v>24</v>
      </c>
      <c r="D138" s="37"/>
      <c r="E138" s="37"/>
      <c r="F138" s="28" t="str">
        <f>E15</f>
        <v>Správa železnic, státní organizace</v>
      </c>
      <c r="G138" s="37"/>
      <c r="H138" s="37"/>
      <c r="I138" s="30" t="s">
        <v>32</v>
      </c>
      <c r="J138" s="33" t="str">
        <f>E21</f>
        <v xml:space="preserve"> </v>
      </c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63" s="2" customFormat="1" ht="15.2" customHeight="1">
      <c r="A139" s="35"/>
      <c r="B139" s="36"/>
      <c r="C139" s="30" t="s">
        <v>30</v>
      </c>
      <c r="D139" s="37"/>
      <c r="E139" s="37"/>
      <c r="F139" s="28" t="str">
        <f>IF(E18="","",E18)</f>
        <v>Vyplň údaj</v>
      </c>
      <c r="G139" s="37"/>
      <c r="H139" s="37"/>
      <c r="I139" s="30" t="s">
        <v>35</v>
      </c>
      <c r="J139" s="33" t="str">
        <f>E24</f>
        <v>L. Malý</v>
      </c>
      <c r="K139" s="37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63" s="2" customFormat="1" ht="10.35" customHeight="1">
      <c r="A140" s="35"/>
      <c r="B140" s="36"/>
      <c r="C140" s="37"/>
      <c r="D140" s="37"/>
      <c r="E140" s="37"/>
      <c r="F140" s="37"/>
      <c r="G140" s="37"/>
      <c r="H140" s="37"/>
      <c r="I140" s="37"/>
      <c r="J140" s="37"/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63" s="11" customFormat="1" ht="29.25" customHeight="1">
      <c r="A141" s="160"/>
      <c r="B141" s="161"/>
      <c r="C141" s="162" t="s">
        <v>130</v>
      </c>
      <c r="D141" s="163" t="s">
        <v>63</v>
      </c>
      <c r="E141" s="163" t="s">
        <v>59</v>
      </c>
      <c r="F141" s="163" t="s">
        <v>60</v>
      </c>
      <c r="G141" s="163" t="s">
        <v>131</v>
      </c>
      <c r="H141" s="163" t="s">
        <v>132</v>
      </c>
      <c r="I141" s="163" t="s">
        <v>133</v>
      </c>
      <c r="J141" s="164" t="s">
        <v>109</v>
      </c>
      <c r="K141" s="165" t="s">
        <v>134</v>
      </c>
      <c r="L141" s="166"/>
      <c r="M141" s="76" t="s">
        <v>1</v>
      </c>
      <c r="N141" s="77" t="s">
        <v>42</v>
      </c>
      <c r="O141" s="77" t="s">
        <v>135</v>
      </c>
      <c r="P141" s="77" t="s">
        <v>136</v>
      </c>
      <c r="Q141" s="77" t="s">
        <v>137</v>
      </c>
      <c r="R141" s="77" t="s">
        <v>138</v>
      </c>
      <c r="S141" s="77" t="s">
        <v>139</v>
      </c>
      <c r="T141" s="78" t="s">
        <v>140</v>
      </c>
      <c r="U141" s="160"/>
      <c r="V141" s="160"/>
      <c r="W141" s="160"/>
      <c r="X141" s="160"/>
      <c r="Y141" s="160"/>
      <c r="Z141" s="160"/>
      <c r="AA141" s="160"/>
      <c r="AB141" s="160"/>
      <c r="AC141" s="160"/>
      <c r="AD141" s="160"/>
      <c r="AE141" s="160"/>
    </row>
    <row r="142" spans="1:63" s="2" customFormat="1" ht="22.9" customHeight="1">
      <c r="A142" s="35"/>
      <c r="B142" s="36"/>
      <c r="C142" s="83" t="s">
        <v>141</v>
      </c>
      <c r="D142" s="37"/>
      <c r="E142" s="37"/>
      <c r="F142" s="37"/>
      <c r="G142" s="37"/>
      <c r="H142" s="37"/>
      <c r="I142" s="37"/>
      <c r="J142" s="167">
        <f>BK142</f>
        <v>0</v>
      </c>
      <c r="K142" s="37"/>
      <c r="L142" s="40"/>
      <c r="M142" s="79"/>
      <c r="N142" s="168"/>
      <c r="O142" s="80"/>
      <c r="P142" s="169">
        <f>P143+P303+P610+P614</f>
        <v>0</v>
      </c>
      <c r="Q142" s="80"/>
      <c r="R142" s="169">
        <f>R143+R303+R610+R614</f>
        <v>114.40215789</v>
      </c>
      <c r="S142" s="80"/>
      <c r="T142" s="170">
        <f>T143+T303+T610+T614</f>
        <v>62.508159999999997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77</v>
      </c>
      <c r="AU142" s="18" t="s">
        <v>111</v>
      </c>
      <c r="BK142" s="171">
        <f>BK143+BK303+BK610+BK614</f>
        <v>0</v>
      </c>
    </row>
    <row r="143" spans="1:63" s="12" customFormat="1" ht="25.9" customHeight="1">
      <c r="B143" s="172"/>
      <c r="C143" s="173"/>
      <c r="D143" s="174" t="s">
        <v>77</v>
      </c>
      <c r="E143" s="175" t="s">
        <v>142</v>
      </c>
      <c r="F143" s="175" t="s">
        <v>143</v>
      </c>
      <c r="G143" s="173"/>
      <c r="H143" s="173"/>
      <c r="I143" s="176"/>
      <c r="J143" s="177">
        <f>BK143</f>
        <v>0</v>
      </c>
      <c r="K143" s="173"/>
      <c r="L143" s="178"/>
      <c r="M143" s="179"/>
      <c r="N143" s="180"/>
      <c r="O143" s="180"/>
      <c r="P143" s="181">
        <f>P144+P161+P201+P288+P301</f>
        <v>0</v>
      </c>
      <c r="Q143" s="180"/>
      <c r="R143" s="181">
        <f>R144+R161+R201+R288+R301</f>
        <v>109.78222158999999</v>
      </c>
      <c r="S143" s="180"/>
      <c r="T143" s="182">
        <f>T144+T161+T201+T288+T301</f>
        <v>57.294579999999996</v>
      </c>
      <c r="AR143" s="183" t="s">
        <v>86</v>
      </c>
      <c r="AT143" s="184" t="s">
        <v>77</v>
      </c>
      <c r="AU143" s="184" t="s">
        <v>78</v>
      </c>
      <c r="AY143" s="183" t="s">
        <v>144</v>
      </c>
      <c r="BK143" s="185">
        <f>BK144+BK161+BK201+BK288+BK301</f>
        <v>0</v>
      </c>
    </row>
    <row r="144" spans="1:63" s="12" customFormat="1" ht="22.9" customHeight="1">
      <c r="B144" s="172"/>
      <c r="C144" s="173"/>
      <c r="D144" s="174" t="s">
        <v>77</v>
      </c>
      <c r="E144" s="186" t="s">
        <v>145</v>
      </c>
      <c r="F144" s="186" t="s">
        <v>146</v>
      </c>
      <c r="G144" s="173"/>
      <c r="H144" s="173"/>
      <c r="I144" s="176"/>
      <c r="J144" s="187">
        <f>BK144</f>
        <v>0</v>
      </c>
      <c r="K144" s="173"/>
      <c r="L144" s="178"/>
      <c r="M144" s="179"/>
      <c r="N144" s="180"/>
      <c r="O144" s="180"/>
      <c r="P144" s="181">
        <f>SUM(P145:P160)</f>
        <v>0</v>
      </c>
      <c r="Q144" s="180"/>
      <c r="R144" s="181">
        <f>SUM(R145:R160)</f>
        <v>0.99491720000000017</v>
      </c>
      <c r="S144" s="180"/>
      <c r="T144" s="182">
        <f>SUM(T145:T160)</f>
        <v>0</v>
      </c>
      <c r="AR144" s="183" t="s">
        <v>86</v>
      </c>
      <c r="AT144" s="184" t="s">
        <v>77</v>
      </c>
      <c r="AU144" s="184" t="s">
        <v>86</v>
      </c>
      <c r="AY144" s="183" t="s">
        <v>144</v>
      </c>
      <c r="BK144" s="185">
        <f>SUM(BK145:BK160)</f>
        <v>0</v>
      </c>
    </row>
    <row r="145" spans="1:65" s="2" customFormat="1" ht="24.2" customHeight="1">
      <c r="A145" s="35"/>
      <c r="B145" s="36"/>
      <c r="C145" s="188" t="s">
        <v>86</v>
      </c>
      <c r="D145" s="188" t="s">
        <v>147</v>
      </c>
      <c r="E145" s="189" t="s">
        <v>1105</v>
      </c>
      <c r="F145" s="190" t="s">
        <v>1106</v>
      </c>
      <c r="G145" s="191" t="s">
        <v>157</v>
      </c>
      <c r="H145" s="192">
        <v>1</v>
      </c>
      <c r="I145" s="193"/>
      <c r="J145" s="194">
        <f>ROUND(I145*H145,2)</f>
        <v>0</v>
      </c>
      <c r="K145" s="195"/>
      <c r="L145" s="40"/>
      <c r="M145" s="196" t="s">
        <v>1</v>
      </c>
      <c r="N145" s="197" t="s">
        <v>43</v>
      </c>
      <c r="O145" s="72"/>
      <c r="P145" s="198">
        <f>O145*H145</f>
        <v>0</v>
      </c>
      <c r="Q145" s="198">
        <v>3.8629999999999998E-2</v>
      </c>
      <c r="R145" s="198">
        <f>Q145*H145</f>
        <v>3.8629999999999998E-2</v>
      </c>
      <c r="S145" s="198">
        <v>0</v>
      </c>
      <c r="T145" s="19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0" t="s">
        <v>151</v>
      </c>
      <c r="AT145" s="200" t="s">
        <v>147</v>
      </c>
      <c r="AU145" s="200" t="s">
        <v>88</v>
      </c>
      <c r="AY145" s="18" t="s">
        <v>144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8" t="s">
        <v>86</v>
      </c>
      <c r="BK145" s="201">
        <f>ROUND(I145*H145,2)</f>
        <v>0</v>
      </c>
      <c r="BL145" s="18" t="s">
        <v>151</v>
      </c>
      <c r="BM145" s="200" t="s">
        <v>1107</v>
      </c>
    </row>
    <row r="146" spans="1:65" s="2" customFormat="1" ht="24.2" customHeight="1">
      <c r="A146" s="35"/>
      <c r="B146" s="36"/>
      <c r="C146" s="188" t="s">
        <v>88</v>
      </c>
      <c r="D146" s="188" t="s">
        <v>147</v>
      </c>
      <c r="E146" s="189" t="s">
        <v>1108</v>
      </c>
      <c r="F146" s="190" t="s">
        <v>1109</v>
      </c>
      <c r="G146" s="191" t="s">
        <v>174</v>
      </c>
      <c r="H146" s="192">
        <v>9.7100000000000009</v>
      </c>
      <c r="I146" s="193"/>
      <c r="J146" s="194">
        <f>ROUND(I146*H146,2)</f>
        <v>0</v>
      </c>
      <c r="K146" s="195"/>
      <c r="L146" s="40"/>
      <c r="M146" s="196" t="s">
        <v>1</v>
      </c>
      <c r="N146" s="197" t="s">
        <v>43</v>
      </c>
      <c r="O146" s="72"/>
      <c r="P146" s="198">
        <f>O146*H146</f>
        <v>0</v>
      </c>
      <c r="Q146" s="198">
        <v>5.8970000000000002E-2</v>
      </c>
      <c r="R146" s="198">
        <f>Q146*H146</f>
        <v>0.57259870000000002</v>
      </c>
      <c r="S146" s="198">
        <v>0</v>
      </c>
      <c r="T146" s="19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151</v>
      </c>
      <c r="AT146" s="200" t="s">
        <v>147</v>
      </c>
      <c r="AU146" s="200" t="s">
        <v>88</v>
      </c>
      <c r="AY146" s="18" t="s">
        <v>144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8" t="s">
        <v>86</v>
      </c>
      <c r="BK146" s="201">
        <f>ROUND(I146*H146,2)</f>
        <v>0</v>
      </c>
      <c r="BL146" s="18" t="s">
        <v>151</v>
      </c>
      <c r="BM146" s="200" t="s">
        <v>1110</v>
      </c>
    </row>
    <row r="147" spans="1:65" s="14" customFormat="1" ht="11.25">
      <c r="B147" s="218"/>
      <c r="C147" s="219"/>
      <c r="D147" s="204" t="s">
        <v>153</v>
      </c>
      <c r="E147" s="220" t="s">
        <v>1</v>
      </c>
      <c r="F147" s="221" t="s">
        <v>1111</v>
      </c>
      <c r="G147" s="219"/>
      <c r="H147" s="220" t="s">
        <v>1</v>
      </c>
      <c r="I147" s="222"/>
      <c r="J147" s="219"/>
      <c r="K147" s="219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153</v>
      </c>
      <c r="AU147" s="227" t="s">
        <v>88</v>
      </c>
      <c r="AV147" s="14" t="s">
        <v>86</v>
      </c>
      <c r="AW147" s="14" t="s">
        <v>34</v>
      </c>
      <c r="AX147" s="14" t="s">
        <v>78</v>
      </c>
      <c r="AY147" s="227" t="s">
        <v>144</v>
      </c>
    </row>
    <row r="148" spans="1:65" s="13" customFormat="1" ht="11.25">
      <c r="B148" s="202"/>
      <c r="C148" s="203"/>
      <c r="D148" s="204" t="s">
        <v>153</v>
      </c>
      <c r="E148" s="205" t="s">
        <v>1</v>
      </c>
      <c r="F148" s="206" t="s">
        <v>1112</v>
      </c>
      <c r="G148" s="203"/>
      <c r="H148" s="207">
        <v>8.14</v>
      </c>
      <c r="I148" s="208"/>
      <c r="J148" s="203"/>
      <c r="K148" s="203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153</v>
      </c>
      <c r="AU148" s="213" t="s">
        <v>88</v>
      </c>
      <c r="AV148" s="13" t="s">
        <v>88</v>
      </c>
      <c r="AW148" s="13" t="s">
        <v>34</v>
      </c>
      <c r="AX148" s="13" t="s">
        <v>78</v>
      </c>
      <c r="AY148" s="213" t="s">
        <v>144</v>
      </c>
    </row>
    <row r="149" spans="1:65" s="14" customFormat="1" ht="11.25">
      <c r="B149" s="218"/>
      <c r="C149" s="219"/>
      <c r="D149" s="204" t="s">
        <v>153</v>
      </c>
      <c r="E149" s="220" t="s">
        <v>1</v>
      </c>
      <c r="F149" s="221" t="s">
        <v>1113</v>
      </c>
      <c r="G149" s="219"/>
      <c r="H149" s="220" t="s">
        <v>1</v>
      </c>
      <c r="I149" s="222"/>
      <c r="J149" s="219"/>
      <c r="K149" s="219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153</v>
      </c>
      <c r="AU149" s="227" t="s">
        <v>88</v>
      </c>
      <c r="AV149" s="14" t="s">
        <v>86</v>
      </c>
      <c r="AW149" s="14" t="s">
        <v>34</v>
      </c>
      <c r="AX149" s="14" t="s">
        <v>78</v>
      </c>
      <c r="AY149" s="227" t="s">
        <v>144</v>
      </c>
    </row>
    <row r="150" spans="1:65" s="13" customFormat="1" ht="11.25">
      <c r="B150" s="202"/>
      <c r="C150" s="203"/>
      <c r="D150" s="204" t="s">
        <v>153</v>
      </c>
      <c r="E150" s="205" t="s">
        <v>1</v>
      </c>
      <c r="F150" s="206" t="s">
        <v>1114</v>
      </c>
      <c r="G150" s="203"/>
      <c r="H150" s="207">
        <v>1.1499999999999999</v>
      </c>
      <c r="I150" s="208"/>
      <c r="J150" s="203"/>
      <c r="K150" s="203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153</v>
      </c>
      <c r="AU150" s="213" t="s">
        <v>88</v>
      </c>
      <c r="AV150" s="13" t="s">
        <v>88</v>
      </c>
      <c r="AW150" s="13" t="s">
        <v>34</v>
      </c>
      <c r="AX150" s="13" t="s">
        <v>78</v>
      </c>
      <c r="AY150" s="213" t="s">
        <v>144</v>
      </c>
    </row>
    <row r="151" spans="1:65" s="13" customFormat="1" ht="11.25">
      <c r="B151" s="202"/>
      <c r="C151" s="203"/>
      <c r="D151" s="204" t="s">
        <v>153</v>
      </c>
      <c r="E151" s="205" t="s">
        <v>1</v>
      </c>
      <c r="F151" s="206" t="s">
        <v>1115</v>
      </c>
      <c r="G151" s="203"/>
      <c r="H151" s="207">
        <v>0.42</v>
      </c>
      <c r="I151" s="208"/>
      <c r="J151" s="203"/>
      <c r="K151" s="203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153</v>
      </c>
      <c r="AU151" s="213" t="s">
        <v>88</v>
      </c>
      <c r="AV151" s="13" t="s">
        <v>88</v>
      </c>
      <c r="AW151" s="13" t="s">
        <v>34</v>
      </c>
      <c r="AX151" s="13" t="s">
        <v>78</v>
      </c>
      <c r="AY151" s="213" t="s">
        <v>144</v>
      </c>
    </row>
    <row r="152" spans="1:65" s="15" customFormat="1" ht="11.25">
      <c r="B152" s="228"/>
      <c r="C152" s="229"/>
      <c r="D152" s="204" t="s">
        <v>153</v>
      </c>
      <c r="E152" s="230" t="s">
        <v>1</v>
      </c>
      <c r="F152" s="231" t="s">
        <v>164</v>
      </c>
      <c r="G152" s="229"/>
      <c r="H152" s="232">
        <v>9.7100000000000009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153</v>
      </c>
      <c r="AU152" s="238" t="s">
        <v>88</v>
      </c>
      <c r="AV152" s="15" t="s">
        <v>151</v>
      </c>
      <c r="AW152" s="15" t="s">
        <v>34</v>
      </c>
      <c r="AX152" s="15" t="s">
        <v>86</v>
      </c>
      <c r="AY152" s="238" t="s">
        <v>144</v>
      </c>
    </row>
    <row r="153" spans="1:65" s="2" customFormat="1" ht="37.9" customHeight="1">
      <c r="A153" s="35"/>
      <c r="B153" s="36"/>
      <c r="C153" s="188" t="s">
        <v>145</v>
      </c>
      <c r="D153" s="188" t="s">
        <v>147</v>
      </c>
      <c r="E153" s="189" t="s">
        <v>165</v>
      </c>
      <c r="F153" s="190" t="s">
        <v>166</v>
      </c>
      <c r="G153" s="191" t="s">
        <v>157</v>
      </c>
      <c r="H153" s="192">
        <v>1</v>
      </c>
      <c r="I153" s="193"/>
      <c r="J153" s="194">
        <f>ROUND(I153*H153,2)</f>
        <v>0</v>
      </c>
      <c r="K153" s="195"/>
      <c r="L153" s="40"/>
      <c r="M153" s="196" t="s">
        <v>1</v>
      </c>
      <c r="N153" s="197" t="s">
        <v>43</v>
      </c>
      <c r="O153" s="72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0" t="s">
        <v>151</v>
      </c>
      <c r="AT153" s="200" t="s">
        <v>147</v>
      </c>
      <c r="AU153" s="200" t="s">
        <v>88</v>
      </c>
      <c r="AY153" s="18" t="s">
        <v>144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8" t="s">
        <v>86</v>
      </c>
      <c r="BK153" s="201">
        <f>ROUND(I153*H153,2)</f>
        <v>0</v>
      </c>
      <c r="BL153" s="18" t="s">
        <v>151</v>
      </c>
      <c r="BM153" s="200" t="s">
        <v>1116</v>
      </c>
    </row>
    <row r="154" spans="1:65" s="2" customFormat="1" ht="24.2" customHeight="1">
      <c r="A154" s="35"/>
      <c r="B154" s="36"/>
      <c r="C154" s="188" t="s">
        <v>151</v>
      </c>
      <c r="D154" s="188" t="s">
        <v>147</v>
      </c>
      <c r="E154" s="189" t="s">
        <v>1117</v>
      </c>
      <c r="F154" s="190" t="s">
        <v>1118</v>
      </c>
      <c r="G154" s="191" t="s">
        <v>217</v>
      </c>
      <c r="H154" s="192">
        <v>8</v>
      </c>
      <c r="I154" s="193"/>
      <c r="J154" s="194">
        <f>ROUND(I154*H154,2)</f>
        <v>0</v>
      </c>
      <c r="K154" s="195"/>
      <c r="L154" s="40"/>
      <c r="M154" s="196" t="s">
        <v>1</v>
      </c>
      <c r="N154" s="197" t="s">
        <v>43</v>
      </c>
      <c r="O154" s="72"/>
      <c r="P154" s="198">
        <f>O154*H154</f>
        <v>0</v>
      </c>
      <c r="Q154" s="198">
        <v>1.2999999999999999E-4</v>
      </c>
      <c r="R154" s="198">
        <f>Q154*H154</f>
        <v>1.0399999999999999E-3</v>
      </c>
      <c r="S154" s="198">
        <v>0</v>
      </c>
      <c r="T154" s="19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0" t="s">
        <v>151</v>
      </c>
      <c r="AT154" s="200" t="s">
        <v>147</v>
      </c>
      <c r="AU154" s="200" t="s">
        <v>88</v>
      </c>
      <c r="AY154" s="18" t="s">
        <v>144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8" t="s">
        <v>86</v>
      </c>
      <c r="BK154" s="201">
        <f>ROUND(I154*H154,2)</f>
        <v>0</v>
      </c>
      <c r="BL154" s="18" t="s">
        <v>151</v>
      </c>
      <c r="BM154" s="200" t="s">
        <v>1119</v>
      </c>
    </row>
    <row r="155" spans="1:65" s="13" customFormat="1" ht="11.25">
      <c r="B155" s="202"/>
      <c r="C155" s="203"/>
      <c r="D155" s="204" t="s">
        <v>153</v>
      </c>
      <c r="E155" s="205" t="s">
        <v>1</v>
      </c>
      <c r="F155" s="206" t="s">
        <v>1120</v>
      </c>
      <c r="G155" s="203"/>
      <c r="H155" s="207">
        <v>8</v>
      </c>
      <c r="I155" s="208"/>
      <c r="J155" s="203"/>
      <c r="K155" s="203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153</v>
      </c>
      <c r="AU155" s="213" t="s">
        <v>88</v>
      </c>
      <c r="AV155" s="13" t="s">
        <v>88</v>
      </c>
      <c r="AW155" s="13" t="s">
        <v>34</v>
      </c>
      <c r="AX155" s="13" t="s">
        <v>86</v>
      </c>
      <c r="AY155" s="213" t="s">
        <v>144</v>
      </c>
    </row>
    <row r="156" spans="1:65" s="2" customFormat="1" ht="14.45" customHeight="1">
      <c r="A156" s="35"/>
      <c r="B156" s="36"/>
      <c r="C156" s="188" t="s">
        <v>163</v>
      </c>
      <c r="D156" s="188" t="s">
        <v>147</v>
      </c>
      <c r="E156" s="189" t="s">
        <v>1121</v>
      </c>
      <c r="F156" s="190" t="s">
        <v>1122</v>
      </c>
      <c r="G156" s="191" t="s">
        <v>174</v>
      </c>
      <c r="H156" s="192">
        <v>1.35</v>
      </c>
      <c r="I156" s="193"/>
      <c r="J156" s="194">
        <f>ROUND(I156*H156,2)</f>
        <v>0</v>
      </c>
      <c r="K156" s="195"/>
      <c r="L156" s="40"/>
      <c r="M156" s="196" t="s">
        <v>1</v>
      </c>
      <c r="N156" s="197" t="s">
        <v>43</v>
      </c>
      <c r="O156" s="72"/>
      <c r="P156" s="198">
        <f>O156*H156</f>
        <v>0</v>
      </c>
      <c r="Q156" s="198">
        <v>4.367E-2</v>
      </c>
      <c r="R156" s="198">
        <f>Q156*H156</f>
        <v>5.8954500000000007E-2</v>
      </c>
      <c r="S156" s="198">
        <v>0</v>
      </c>
      <c r="T156" s="19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0" t="s">
        <v>151</v>
      </c>
      <c r="AT156" s="200" t="s">
        <v>147</v>
      </c>
      <c r="AU156" s="200" t="s">
        <v>88</v>
      </c>
      <c r="AY156" s="18" t="s">
        <v>144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8" t="s">
        <v>86</v>
      </c>
      <c r="BK156" s="201">
        <f>ROUND(I156*H156,2)</f>
        <v>0</v>
      </c>
      <c r="BL156" s="18" t="s">
        <v>151</v>
      </c>
      <c r="BM156" s="200" t="s">
        <v>1123</v>
      </c>
    </row>
    <row r="157" spans="1:65" s="13" customFormat="1" ht="11.25">
      <c r="B157" s="202"/>
      <c r="C157" s="203"/>
      <c r="D157" s="204" t="s">
        <v>153</v>
      </c>
      <c r="E157" s="205" t="s">
        <v>1</v>
      </c>
      <c r="F157" s="206" t="s">
        <v>1124</v>
      </c>
      <c r="G157" s="203"/>
      <c r="H157" s="207">
        <v>1.35</v>
      </c>
      <c r="I157" s="208"/>
      <c r="J157" s="203"/>
      <c r="K157" s="203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153</v>
      </c>
      <c r="AU157" s="213" t="s">
        <v>88</v>
      </c>
      <c r="AV157" s="13" t="s">
        <v>88</v>
      </c>
      <c r="AW157" s="13" t="s">
        <v>34</v>
      </c>
      <c r="AX157" s="13" t="s">
        <v>78</v>
      </c>
      <c r="AY157" s="213" t="s">
        <v>144</v>
      </c>
    </row>
    <row r="158" spans="1:65" s="15" customFormat="1" ht="11.25">
      <c r="B158" s="228"/>
      <c r="C158" s="229"/>
      <c r="D158" s="204" t="s">
        <v>153</v>
      </c>
      <c r="E158" s="230" t="s">
        <v>1</v>
      </c>
      <c r="F158" s="231" t="s">
        <v>164</v>
      </c>
      <c r="G158" s="229"/>
      <c r="H158" s="232">
        <v>1.35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AT158" s="238" t="s">
        <v>153</v>
      </c>
      <c r="AU158" s="238" t="s">
        <v>88</v>
      </c>
      <c r="AV158" s="15" t="s">
        <v>151</v>
      </c>
      <c r="AW158" s="15" t="s">
        <v>34</v>
      </c>
      <c r="AX158" s="15" t="s">
        <v>86</v>
      </c>
      <c r="AY158" s="238" t="s">
        <v>144</v>
      </c>
    </row>
    <row r="159" spans="1:65" s="2" customFormat="1" ht="14.45" customHeight="1">
      <c r="A159" s="35"/>
      <c r="B159" s="36"/>
      <c r="C159" s="188" t="s">
        <v>187</v>
      </c>
      <c r="D159" s="188" t="s">
        <v>147</v>
      </c>
      <c r="E159" s="189" t="s">
        <v>1125</v>
      </c>
      <c r="F159" s="190" t="s">
        <v>1126</v>
      </c>
      <c r="G159" s="191" t="s">
        <v>174</v>
      </c>
      <c r="H159" s="192">
        <v>2.1</v>
      </c>
      <c r="I159" s="193"/>
      <c r="J159" s="194">
        <f>ROUND(I159*H159,2)</f>
        <v>0</v>
      </c>
      <c r="K159" s="195"/>
      <c r="L159" s="40"/>
      <c r="M159" s="196" t="s">
        <v>1</v>
      </c>
      <c r="N159" s="197" t="s">
        <v>43</v>
      </c>
      <c r="O159" s="72"/>
      <c r="P159" s="198">
        <f>O159*H159</f>
        <v>0</v>
      </c>
      <c r="Q159" s="198">
        <v>0.15414</v>
      </c>
      <c r="R159" s="198">
        <f>Q159*H159</f>
        <v>0.32369400000000004</v>
      </c>
      <c r="S159" s="198">
        <v>0</v>
      </c>
      <c r="T159" s="19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0" t="s">
        <v>151</v>
      </c>
      <c r="AT159" s="200" t="s">
        <v>147</v>
      </c>
      <c r="AU159" s="200" t="s">
        <v>88</v>
      </c>
      <c r="AY159" s="18" t="s">
        <v>144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8" t="s">
        <v>86</v>
      </c>
      <c r="BK159" s="201">
        <f>ROUND(I159*H159,2)</f>
        <v>0</v>
      </c>
      <c r="BL159" s="18" t="s">
        <v>151</v>
      </c>
      <c r="BM159" s="200" t="s">
        <v>1127</v>
      </c>
    </row>
    <row r="160" spans="1:65" s="13" customFormat="1" ht="11.25">
      <c r="B160" s="202"/>
      <c r="C160" s="203"/>
      <c r="D160" s="204" t="s">
        <v>153</v>
      </c>
      <c r="E160" s="205" t="s">
        <v>1</v>
      </c>
      <c r="F160" s="206" t="s">
        <v>1128</v>
      </c>
      <c r="G160" s="203"/>
      <c r="H160" s="207">
        <v>2.1</v>
      </c>
      <c r="I160" s="208"/>
      <c r="J160" s="203"/>
      <c r="K160" s="203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153</v>
      </c>
      <c r="AU160" s="213" t="s">
        <v>88</v>
      </c>
      <c r="AV160" s="13" t="s">
        <v>88</v>
      </c>
      <c r="AW160" s="13" t="s">
        <v>34</v>
      </c>
      <c r="AX160" s="13" t="s">
        <v>86</v>
      </c>
      <c r="AY160" s="213" t="s">
        <v>144</v>
      </c>
    </row>
    <row r="161" spans="1:65" s="12" customFormat="1" ht="22.9" customHeight="1">
      <c r="B161" s="172"/>
      <c r="C161" s="173"/>
      <c r="D161" s="174" t="s">
        <v>77</v>
      </c>
      <c r="E161" s="186" t="s">
        <v>187</v>
      </c>
      <c r="F161" s="186" t="s">
        <v>188</v>
      </c>
      <c r="G161" s="173"/>
      <c r="H161" s="173"/>
      <c r="I161" s="176"/>
      <c r="J161" s="187">
        <f>BK161</f>
        <v>0</v>
      </c>
      <c r="K161" s="173"/>
      <c r="L161" s="178"/>
      <c r="M161" s="179"/>
      <c r="N161" s="180"/>
      <c r="O161" s="180"/>
      <c r="P161" s="181">
        <f>SUM(P162:P200)</f>
        <v>0</v>
      </c>
      <c r="Q161" s="180"/>
      <c r="R161" s="181">
        <f>SUM(R162:R200)</f>
        <v>108.76757418999999</v>
      </c>
      <c r="S161" s="180"/>
      <c r="T161" s="182">
        <f>SUM(T162:T200)</f>
        <v>0</v>
      </c>
      <c r="AR161" s="183" t="s">
        <v>86</v>
      </c>
      <c r="AT161" s="184" t="s">
        <v>77</v>
      </c>
      <c r="AU161" s="184" t="s">
        <v>86</v>
      </c>
      <c r="AY161" s="183" t="s">
        <v>144</v>
      </c>
      <c r="BK161" s="185">
        <f>SUM(BK162:BK200)</f>
        <v>0</v>
      </c>
    </row>
    <row r="162" spans="1:65" s="2" customFormat="1" ht="24.2" customHeight="1">
      <c r="A162" s="35"/>
      <c r="B162" s="36"/>
      <c r="C162" s="188" t="s">
        <v>192</v>
      </c>
      <c r="D162" s="188" t="s">
        <v>147</v>
      </c>
      <c r="E162" s="189" t="s">
        <v>1129</v>
      </c>
      <c r="F162" s="190" t="s">
        <v>1130</v>
      </c>
      <c r="G162" s="191" t="s">
        <v>174</v>
      </c>
      <c r="H162" s="192">
        <v>393.14</v>
      </c>
      <c r="I162" s="193"/>
      <c r="J162" s="194">
        <f>ROUND(I162*H162,2)</f>
        <v>0</v>
      </c>
      <c r="K162" s="195"/>
      <c r="L162" s="40"/>
      <c r="M162" s="196" t="s">
        <v>1</v>
      </c>
      <c r="N162" s="197" t="s">
        <v>43</v>
      </c>
      <c r="O162" s="72"/>
      <c r="P162" s="198">
        <f>O162*H162</f>
        <v>0</v>
      </c>
      <c r="Q162" s="198">
        <v>2.5999999999999998E-4</v>
      </c>
      <c r="R162" s="198">
        <f>Q162*H162</f>
        <v>0.10221639999999999</v>
      </c>
      <c r="S162" s="198">
        <v>0</v>
      </c>
      <c r="T162" s="19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0" t="s">
        <v>151</v>
      </c>
      <c r="AT162" s="200" t="s">
        <v>147</v>
      </c>
      <c r="AU162" s="200" t="s">
        <v>88</v>
      </c>
      <c r="AY162" s="18" t="s">
        <v>144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8" t="s">
        <v>86</v>
      </c>
      <c r="BK162" s="201">
        <f>ROUND(I162*H162,2)</f>
        <v>0</v>
      </c>
      <c r="BL162" s="18" t="s">
        <v>151</v>
      </c>
      <c r="BM162" s="200" t="s">
        <v>1131</v>
      </c>
    </row>
    <row r="163" spans="1:65" s="2" customFormat="1" ht="24.2" customHeight="1">
      <c r="A163" s="35"/>
      <c r="B163" s="36"/>
      <c r="C163" s="188" t="s">
        <v>196</v>
      </c>
      <c r="D163" s="188" t="s">
        <v>147</v>
      </c>
      <c r="E163" s="189" t="s">
        <v>1132</v>
      </c>
      <c r="F163" s="190" t="s">
        <v>1133</v>
      </c>
      <c r="G163" s="191" t="s">
        <v>174</v>
      </c>
      <c r="H163" s="192">
        <v>393.14</v>
      </c>
      <c r="I163" s="193"/>
      <c r="J163" s="194">
        <f>ROUND(I163*H163,2)</f>
        <v>0</v>
      </c>
      <c r="K163" s="195"/>
      <c r="L163" s="40"/>
      <c r="M163" s="196" t="s">
        <v>1</v>
      </c>
      <c r="N163" s="197" t="s">
        <v>43</v>
      </c>
      <c r="O163" s="72"/>
      <c r="P163" s="198">
        <f>O163*H163</f>
        <v>0</v>
      </c>
      <c r="Q163" s="198">
        <v>4.3800000000000002E-3</v>
      </c>
      <c r="R163" s="198">
        <f>Q163*H163</f>
        <v>1.7219532</v>
      </c>
      <c r="S163" s="198">
        <v>0</v>
      </c>
      <c r="T163" s="19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0" t="s">
        <v>151</v>
      </c>
      <c r="AT163" s="200" t="s">
        <v>147</v>
      </c>
      <c r="AU163" s="200" t="s">
        <v>88</v>
      </c>
      <c r="AY163" s="18" t="s">
        <v>144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8" t="s">
        <v>86</v>
      </c>
      <c r="BK163" s="201">
        <f>ROUND(I163*H163,2)</f>
        <v>0</v>
      </c>
      <c r="BL163" s="18" t="s">
        <v>151</v>
      </c>
      <c r="BM163" s="200" t="s">
        <v>1134</v>
      </c>
    </row>
    <row r="164" spans="1:65" s="2" customFormat="1" ht="24.2" customHeight="1">
      <c r="A164" s="35"/>
      <c r="B164" s="36"/>
      <c r="C164" s="188" t="s">
        <v>200</v>
      </c>
      <c r="D164" s="188" t="s">
        <v>147</v>
      </c>
      <c r="E164" s="189" t="s">
        <v>1135</v>
      </c>
      <c r="F164" s="190" t="s">
        <v>1136</v>
      </c>
      <c r="G164" s="191" t="s">
        <v>174</v>
      </c>
      <c r="H164" s="192">
        <v>393.14</v>
      </c>
      <c r="I164" s="193"/>
      <c r="J164" s="194">
        <f>ROUND(I164*H164,2)</f>
        <v>0</v>
      </c>
      <c r="K164" s="195"/>
      <c r="L164" s="40"/>
      <c r="M164" s="196" t="s">
        <v>1</v>
      </c>
      <c r="N164" s="197" t="s">
        <v>43</v>
      </c>
      <c r="O164" s="72"/>
      <c r="P164" s="198">
        <f>O164*H164</f>
        <v>0</v>
      </c>
      <c r="Q164" s="198">
        <v>3.0000000000000001E-3</v>
      </c>
      <c r="R164" s="198">
        <f>Q164*H164</f>
        <v>1.1794199999999999</v>
      </c>
      <c r="S164" s="198">
        <v>0</v>
      </c>
      <c r="T164" s="19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151</v>
      </c>
      <c r="AT164" s="200" t="s">
        <v>147</v>
      </c>
      <c r="AU164" s="200" t="s">
        <v>88</v>
      </c>
      <c r="AY164" s="18" t="s">
        <v>144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8" t="s">
        <v>86</v>
      </c>
      <c r="BK164" s="201">
        <f>ROUND(I164*H164,2)</f>
        <v>0</v>
      </c>
      <c r="BL164" s="18" t="s">
        <v>151</v>
      </c>
      <c r="BM164" s="200" t="s">
        <v>1137</v>
      </c>
    </row>
    <row r="165" spans="1:65" s="2" customFormat="1" ht="24.2" customHeight="1">
      <c r="A165" s="35"/>
      <c r="B165" s="36"/>
      <c r="C165" s="188" t="s">
        <v>168</v>
      </c>
      <c r="D165" s="188" t="s">
        <v>147</v>
      </c>
      <c r="E165" s="189" t="s">
        <v>1138</v>
      </c>
      <c r="F165" s="190" t="s">
        <v>1139</v>
      </c>
      <c r="G165" s="191" t="s">
        <v>174</v>
      </c>
      <c r="H165" s="192">
        <v>393.14</v>
      </c>
      <c r="I165" s="193"/>
      <c r="J165" s="194">
        <f>ROUND(I165*H165,2)</f>
        <v>0</v>
      </c>
      <c r="K165" s="195"/>
      <c r="L165" s="40"/>
      <c r="M165" s="196" t="s">
        <v>1</v>
      </c>
      <c r="N165" s="197" t="s">
        <v>43</v>
      </c>
      <c r="O165" s="72"/>
      <c r="P165" s="198">
        <f>O165*H165</f>
        <v>0</v>
      </c>
      <c r="Q165" s="198">
        <v>2.6200000000000001E-2</v>
      </c>
      <c r="R165" s="198">
        <f>Q165*H165</f>
        <v>10.300268000000001</v>
      </c>
      <c r="S165" s="198">
        <v>0</v>
      </c>
      <c r="T165" s="19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0" t="s">
        <v>151</v>
      </c>
      <c r="AT165" s="200" t="s">
        <v>147</v>
      </c>
      <c r="AU165" s="200" t="s">
        <v>88</v>
      </c>
      <c r="AY165" s="18" t="s">
        <v>144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8" t="s">
        <v>86</v>
      </c>
      <c r="BK165" s="201">
        <f>ROUND(I165*H165,2)</f>
        <v>0</v>
      </c>
      <c r="BL165" s="18" t="s">
        <v>151</v>
      </c>
      <c r="BM165" s="200" t="s">
        <v>1140</v>
      </c>
    </row>
    <row r="166" spans="1:65" s="2" customFormat="1" ht="24.2" customHeight="1">
      <c r="A166" s="35"/>
      <c r="B166" s="36"/>
      <c r="C166" s="188" t="s">
        <v>210</v>
      </c>
      <c r="D166" s="188" t="s">
        <v>147</v>
      </c>
      <c r="E166" s="189" t="s">
        <v>1141</v>
      </c>
      <c r="F166" s="190" t="s">
        <v>1142</v>
      </c>
      <c r="G166" s="191" t="s">
        <v>150</v>
      </c>
      <c r="H166" s="192">
        <v>23.212</v>
      </c>
      <c r="I166" s="193"/>
      <c r="J166" s="194">
        <f>ROUND(I166*H166,2)</f>
        <v>0</v>
      </c>
      <c r="K166" s="195"/>
      <c r="L166" s="40"/>
      <c r="M166" s="196" t="s">
        <v>1</v>
      </c>
      <c r="N166" s="197" t="s">
        <v>43</v>
      </c>
      <c r="O166" s="72"/>
      <c r="P166" s="198">
        <f>O166*H166</f>
        <v>0</v>
      </c>
      <c r="Q166" s="198">
        <v>2.45329</v>
      </c>
      <c r="R166" s="198">
        <f>Q166*H166</f>
        <v>56.945767480000001</v>
      </c>
      <c r="S166" s="198">
        <v>0</v>
      </c>
      <c r="T166" s="19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151</v>
      </c>
      <c r="AT166" s="200" t="s">
        <v>147</v>
      </c>
      <c r="AU166" s="200" t="s">
        <v>88</v>
      </c>
      <c r="AY166" s="18" t="s">
        <v>144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8" t="s">
        <v>86</v>
      </c>
      <c r="BK166" s="201">
        <f>ROUND(I166*H166,2)</f>
        <v>0</v>
      </c>
      <c r="BL166" s="18" t="s">
        <v>151</v>
      </c>
      <c r="BM166" s="200" t="s">
        <v>1143</v>
      </c>
    </row>
    <row r="167" spans="1:65" s="13" customFormat="1" ht="11.25">
      <c r="B167" s="202"/>
      <c r="C167" s="203"/>
      <c r="D167" s="204" t="s">
        <v>153</v>
      </c>
      <c r="E167" s="205" t="s">
        <v>1</v>
      </c>
      <c r="F167" s="206" t="s">
        <v>1144</v>
      </c>
      <c r="G167" s="203"/>
      <c r="H167" s="207">
        <v>23.212</v>
      </c>
      <c r="I167" s="208"/>
      <c r="J167" s="203"/>
      <c r="K167" s="203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153</v>
      </c>
      <c r="AU167" s="213" t="s">
        <v>88</v>
      </c>
      <c r="AV167" s="13" t="s">
        <v>88</v>
      </c>
      <c r="AW167" s="13" t="s">
        <v>34</v>
      </c>
      <c r="AX167" s="13" t="s">
        <v>86</v>
      </c>
      <c r="AY167" s="213" t="s">
        <v>144</v>
      </c>
    </row>
    <row r="168" spans="1:65" s="2" customFormat="1" ht="24.2" customHeight="1">
      <c r="A168" s="35"/>
      <c r="B168" s="36"/>
      <c r="C168" s="188" t="s">
        <v>214</v>
      </c>
      <c r="D168" s="188" t="s">
        <v>147</v>
      </c>
      <c r="E168" s="189" t="s">
        <v>1145</v>
      </c>
      <c r="F168" s="190" t="s">
        <v>1146</v>
      </c>
      <c r="G168" s="191" t="s">
        <v>150</v>
      </c>
      <c r="H168" s="192">
        <v>11.606</v>
      </c>
      <c r="I168" s="193"/>
      <c r="J168" s="194">
        <f>ROUND(I168*H168,2)</f>
        <v>0</v>
      </c>
      <c r="K168" s="195"/>
      <c r="L168" s="40"/>
      <c r="M168" s="196" t="s">
        <v>1</v>
      </c>
      <c r="N168" s="197" t="s">
        <v>43</v>
      </c>
      <c r="O168" s="72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151</v>
      </c>
      <c r="AT168" s="200" t="s">
        <v>147</v>
      </c>
      <c r="AU168" s="200" t="s">
        <v>88</v>
      </c>
      <c r="AY168" s="18" t="s">
        <v>144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8" t="s">
        <v>86</v>
      </c>
      <c r="BK168" s="201">
        <f>ROUND(I168*H168,2)</f>
        <v>0</v>
      </c>
      <c r="BL168" s="18" t="s">
        <v>151</v>
      </c>
      <c r="BM168" s="200" t="s">
        <v>1147</v>
      </c>
    </row>
    <row r="169" spans="1:65" s="2" customFormat="1" ht="14.45" customHeight="1">
      <c r="A169" s="35"/>
      <c r="B169" s="36"/>
      <c r="C169" s="188" t="s">
        <v>221</v>
      </c>
      <c r="D169" s="188" t="s">
        <v>147</v>
      </c>
      <c r="E169" s="189" t="s">
        <v>1148</v>
      </c>
      <c r="F169" s="190" t="s">
        <v>1149</v>
      </c>
      <c r="G169" s="191" t="s">
        <v>396</v>
      </c>
      <c r="H169" s="192">
        <v>0.503</v>
      </c>
      <c r="I169" s="193"/>
      <c r="J169" s="194">
        <f>ROUND(I169*H169,2)</f>
        <v>0</v>
      </c>
      <c r="K169" s="195"/>
      <c r="L169" s="40"/>
      <c r="M169" s="196" t="s">
        <v>1</v>
      </c>
      <c r="N169" s="197" t="s">
        <v>43</v>
      </c>
      <c r="O169" s="72"/>
      <c r="P169" s="198">
        <f>O169*H169</f>
        <v>0</v>
      </c>
      <c r="Q169" s="198">
        <v>1.06277</v>
      </c>
      <c r="R169" s="198">
        <f>Q169*H169</f>
        <v>0.53457330999999997</v>
      </c>
      <c r="S169" s="198">
        <v>0</v>
      </c>
      <c r="T169" s="19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0" t="s">
        <v>151</v>
      </c>
      <c r="AT169" s="200" t="s">
        <v>147</v>
      </c>
      <c r="AU169" s="200" t="s">
        <v>88</v>
      </c>
      <c r="AY169" s="18" t="s">
        <v>144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8" t="s">
        <v>86</v>
      </c>
      <c r="BK169" s="201">
        <f>ROUND(I169*H169,2)</f>
        <v>0</v>
      </c>
      <c r="BL169" s="18" t="s">
        <v>151</v>
      </c>
      <c r="BM169" s="200" t="s">
        <v>1150</v>
      </c>
    </row>
    <row r="170" spans="1:65" s="13" customFormat="1" ht="11.25">
      <c r="B170" s="202"/>
      <c r="C170" s="203"/>
      <c r="D170" s="204" t="s">
        <v>153</v>
      </c>
      <c r="E170" s="205" t="s">
        <v>1</v>
      </c>
      <c r="F170" s="206" t="s">
        <v>1151</v>
      </c>
      <c r="G170" s="203"/>
      <c r="H170" s="207">
        <v>0.503</v>
      </c>
      <c r="I170" s="208"/>
      <c r="J170" s="203"/>
      <c r="K170" s="203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153</v>
      </c>
      <c r="AU170" s="213" t="s">
        <v>88</v>
      </c>
      <c r="AV170" s="13" t="s">
        <v>88</v>
      </c>
      <c r="AW170" s="13" t="s">
        <v>34</v>
      </c>
      <c r="AX170" s="13" t="s">
        <v>86</v>
      </c>
      <c r="AY170" s="213" t="s">
        <v>144</v>
      </c>
    </row>
    <row r="171" spans="1:65" s="2" customFormat="1" ht="14.45" customHeight="1">
      <c r="A171" s="35"/>
      <c r="B171" s="36"/>
      <c r="C171" s="188" t="s">
        <v>231</v>
      </c>
      <c r="D171" s="188" t="s">
        <v>147</v>
      </c>
      <c r="E171" s="189" t="s">
        <v>1152</v>
      </c>
      <c r="F171" s="190" t="s">
        <v>1153</v>
      </c>
      <c r="G171" s="191" t="s">
        <v>174</v>
      </c>
      <c r="H171" s="192">
        <v>116.06</v>
      </c>
      <c r="I171" s="193"/>
      <c r="J171" s="194">
        <f>ROUND(I171*H171,2)</f>
        <v>0</v>
      </c>
      <c r="K171" s="195"/>
      <c r="L171" s="40"/>
      <c r="M171" s="196" t="s">
        <v>1</v>
      </c>
      <c r="N171" s="197" t="s">
        <v>43</v>
      </c>
      <c r="O171" s="72"/>
      <c r="P171" s="198">
        <f>O171*H171</f>
        <v>0</v>
      </c>
      <c r="Q171" s="198">
        <v>1.2999999999999999E-4</v>
      </c>
      <c r="R171" s="198">
        <f>Q171*H171</f>
        <v>1.5087799999999998E-2</v>
      </c>
      <c r="S171" s="198">
        <v>0</v>
      </c>
      <c r="T171" s="19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0" t="s">
        <v>151</v>
      </c>
      <c r="AT171" s="200" t="s">
        <v>147</v>
      </c>
      <c r="AU171" s="200" t="s">
        <v>88</v>
      </c>
      <c r="AY171" s="18" t="s">
        <v>144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8" t="s">
        <v>86</v>
      </c>
      <c r="BK171" s="201">
        <f>ROUND(I171*H171,2)</f>
        <v>0</v>
      </c>
      <c r="BL171" s="18" t="s">
        <v>151</v>
      </c>
      <c r="BM171" s="200" t="s">
        <v>1154</v>
      </c>
    </row>
    <row r="172" spans="1:65" s="2" customFormat="1" ht="24.2" customHeight="1">
      <c r="A172" s="35"/>
      <c r="B172" s="36"/>
      <c r="C172" s="188" t="s">
        <v>8</v>
      </c>
      <c r="D172" s="188" t="s">
        <v>147</v>
      </c>
      <c r="E172" s="189" t="s">
        <v>1155</v>
      </c>
      <c r="F172" s="190" t="s">
        <v>1156</v>
      </c>
      <c r="G172" s="191" t="s">
        <v>217</v>
      </c>
      <c r="H172" s="192">
        <v>139.6</v>
      </c>
      <c r="I172" s="193"/>
      <c r="J172" s="194">
        <f>ROUND(I172*H172,2)</f>
        <v>0</v>
      </c>
      <c r="K172" s="195"/>
      <c r="L172" s="40"/>
      <c r="M172" s="196" t="s">
        <v>1</v>
      </c>
      <c r="N172" s="197" t="s">
        <v>43</v>
      </c>
      <c r="O172" s="72"/>
      <c r="P172" s="198">
        <f>O172*H172</f>
        <v>0</v>
      </c>
      <c r="Q172" s="198">
        <v>8.0000000000000007E-5</v>
      </c>
      <c r="R172" s="198">
        <f>Q172*H172</f>
        <v>1.1168000000000001E-2</v>
      </c>
      <c r="S172" s="198">
        <v>0</v>
      </c>
      <c r="T172" s="19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151</v>
      </c>
      <c r="AT172" s="200" t="s">
        <v>147</v>
      </c>
      <c r="AU172" s="200" t="s">
        <v>88</v>
      </c>
      <c r="AY172" s="18" t="s">
        <v>144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8" t="s">
        <v>86</v>
      </c>
      <c r="BK172" s="201">
        <f>ROUND(I172*H172,2)</f>
        <v>0</v>
      </c>
      <c r="BL172" s="18" t="s">
        <v>151</v>
      </c>
      <c r="BM172" s="200" t="s">
        <v>1157</v>
      </c>
    </row>
    <row r="173" spans="1:65" s="14" customFormat="1" ht="11.25">
      <c r="B173" s="218"/>
      <c r="C173" s="219"/>
      <c r="D173" s="204" t="s">
        <v>153</v>
      </c>
      <c r="E173" s="220" t="s">
        <v>1</v>
      </c>
      <c r="F173" s="221" t="s">
        <v>1158</v>
      </c>
      <c r="G173" s="219"/>
      <c r="H173" s="220" t="s">
        <v>1</v>
      </c>
      <c r="I173" s="222"/>
      <c r="J173" s="219"/>
      <c r="K173" s="219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153</v>
      </c>
      <c r="AU173" s="227" t="s">
        <v>88</v>
      </c>
      <c r="AV173" s="14" t="s">
        <v>86</v>
      </c>
      <c r="AW173" s="14" t="s">
        <v>34</v>
      </c>
      <c r="AX173" s="14" t="s">
        <v>78</v>
      </c>
      <c r="AY173" s="227" t="s">
        <v>144</v>
      </c>
    </row>
    <row r="174" spans="1:65" s="13" customFormat="1" ht="11.25">
      <c r="B174" s="202"/>
      <c r="C174" s="203"/>
      <c r="D174" s="204" t="s">
        <v>153</v>
      </c>
      <c r="E174" s="205" t="s">
        <v>1</v>
      </c>
      <c r="F174" s="206" t="s">
        <v>1159</v>
      </c>
      <c r="G174" s="203"/>
      <c r="H174" s="207">
        <v>8.8000000000000007</v>
      </c>
      <c r="I174" s="208"/>
      <c r="J174" s="203"/>
      <c r="K174" s="203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153</v>
      </c>
      <c r="AU174" s="213" t="s">
        <v>88</v>
      </c>
      <c r="AV174" s="13" t="s">
        <v>88</v>
      </c>
      <c r="AW174" s="13" t="s">
        <v>34</v>
      </c>
      <c r="AX174" s="13" t="s">
        <v>78</v>
      </c>
      <c r="AY174" s="213" t="s">
        <v>144</v>
      </c>
    </row>
    <row r="175" spans="1:65" s="14" customFormat="1" ht="11.25">
      <c r="B175" s="218"/>
      <c r="C175" s="219"/>
      <c r="D175" s="204" t="s">
        <v>153</v>
      </c>
      <c r="E175" s="220" t="s">
        <v>1</v>
      </c>
      <c r="F175" s="221" t="s">
        <v>1160</v>
      </c>
      <c r="G175" s="219"/>
      <c r="H175" s="220" t="s">
        <v>1</v>
      </c>
      <c r="I175" s="222"/>
      <c r="J175" s="219"/>
      <c r="K175" s="219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153</v>
      </c>
      <c r="AU175" s="227" t="s">
        <v>88</v>
      </c>
      <c r="AV175" s="14" t="s">
        <v>86</v>
      </c>
      <c r="AW175" s="14" t="s">
        <v>34</v>
      </c>
      <c r="AX175" s="14" t="s">
        <v>78</v>
      </c>
      <c r="AY175" s="227" t="s">
        <v>144</v>
      </c>
    </row>
    <row r="176" spans="1:65" s="13" customFormat="1" ht="11.25">
      <c r="B176" s="202"/>
      <c r="C176" s="203"/>
      <c r="D176" s="204" t="s">
        <v>153</v>
      </c>
      <c r="E176" s="205" t="s">
        <v>1</v>
      </c>
      <c r="F176" s="206" t="s">
        <v>1161</v>
      </c>
      <c r="G176" s="203"/>
      <c r="H176" s="207">
        <v>24.2</v>
      </c>
      <c r="I176" s="208"/>
      <c r="J176" s="203"/>
      <c r="K176" s="203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153</v>
      </c>
      <c r="AU176" s="213" t="s">
        <v>88</v>
      </c>
      <c r="AV176" s="13" t="s">
        <v>88</v>
      </c>
      <c r="AW176" s="13" t="s">
        <v>34</v>
      </c>
      <c r="AX176" s="13" t="s">
        <v>78</v>
      </c>
      <c r="AY176" s="213" t="s">
        <v>144</v>
      </c>
    </row>
    <row r="177" spans="2:51" s="14" customFormat="1" ht="11.25">
      <c r="B177" s="218"/>
      <c r="C177" s="219"/>
      <c r="D177" s="204" t="s">
        <v>153</v>
      </c>
      <c r="E177" s="220" t="s">
        <v>1</v>
      </c>
      <c r="F177" s="221" t="s">
        <v>1162</v>
      </c>
      <c r="G177" s="219"/>
      <c r="H177" s="220" t="s">
        <v>1</v>
      </c>
      <c r="I177" s="222"/>
      <c r="J177" s="219"/>
      <c r="K177" s="219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153</v>
      </c>
      <c r="AU177" s="227" t="s">
        <v>88</v>
      </c>
      <c r="AV177" s="14" t="s">
        <v>86</v>
      </c>
      <c r="AW177" s="14" t="s">
        <v>34</v>
      </c>
      <c r="AX177" s="14" t="s">
        <v>78</v>
      </c>
      <c r="AY177" s="227" t="s">
        <v>144</v>
      </c>
    </row>
    <row r="178" spans="2:51" s="13" customFormat="1" ht="11.25">
      <c r="B178" s="202"/>
      <c r="C178" s="203"/>
      <c r="D178" s="204" t="s">
        <v>153</v>
      </c>
      <c r="E178" s="205" t="s">
        <v>1</v>
      </c>
      <c r="F178" s="206" t="s">
        <v>1163</v>
      </c>
      <c r="G178" s="203"/>
      <c r="H178" s="207">
        <v>17.600000000000001</v>
      </c>
      <c r="I178" s="208"/>
      <c r="J178" s="203"/>
      <c r="K178" s="203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153</v>
      </c>
      <c r="AU178" s="213" t="s">
        <v>88</v>
      </c>
      <c r="AV178" s="13" t="s">
        <v>88</v>
      </c>
      <c r="AW178" s="13" t="s">
        <v>34</v>
      </c>
      <c r="AX178" s="13" t="s">
        <v>78</v>
      </c>
      <c r="AY178" s="213" t="s">
        <v>144</v>
      </c>
    </row>
    <row r="179" spans="2:51" s="14" customFormat="1" ht="11.25">
      <c r="B179" s="218"/>
      <c r="C179" s="219"/>
      <c r="D179" s="204" t="s">
        <v>153</v>
      </c>
      <c r="E179" s="220" t="s">
        <v>1</v>
      </c>
      <c r="F179" s="221" t="s">
        <v>1164</v>
      </c>
      <c r="G179" s="219"/>
      <c r="H179" s="220" t="s">
        <v>1</v>
      </c>
      <c r="I179" s="222"/>
      <c r="J179" s="219"/>
      <c r="K179" s="219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153</v>
      </c>
      <c r="AU179" s="227" t="s">
        <v>88</v>
      </c>
      <c r="AV179" s="14" t="s">
        <v>86</v>
      </c>
      <c r="AW179" s="14" t="s">
        <v>34</v>
      </c>
      <c r="AX179" s="14" t="s">
        <v>78</v>
      </c>
      <c r="AY179" s="227" t="s">
        <v>144</v>
      </c>
    </row>
    <row r="180" spans="2:51" s="13" customFormat="1" ht="11.25">
      <c r="B180" s="202"/>
      <c r="C180" s="203"/>
      <c r="D180" s="204" t="s">
        <v>153</v>
      </c>
      <c r="E180" s="205" t="s">
        <v>1</v>
      </c>
      <c r="F180" s="206" t="s">
        <v>1165</v>
      </c>
      <c r="G180" s="203"/>
      <c r="H180" s="207">
        <v>12.6</v>
      </c>
      <c r="I180" s="208"/>
      <c r="J180" s="203"/>
      <c r="K180" s="203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153</v>
      </c>
      <c r="AU180" s="213" t="s">
        <v>88</v>
      </c>
      <c r="AV180" s="13" t="s">
        <v>88</v>
      </c>
      <c r="AW180" s="13" t="s">
        <v>34</v>
      </c>
      <c r="AX180" s="13" t="s">
        <v>78</v>
      </c>
      <c r="AY180" s="213" t="s">
        <v>144</v>
      </c>
    </row>
    <row r="181" spans="2:51" s="14" customFormat="1" ht="11.25">
      <c r="B181" s="218"/>
      <c r="C181" s="219"/>
      <c r="D181" s="204" t="s">
        <v>153</v>
      </c>
      <c r="E181" s="220" t="s">
        <v>1</v>
      </c>
      <c r="F181" s="221" t="s">
        <v>1166</v>
      </c>
      <c r="G181" s="219"/>
      <c r="H181" s="220" t="s">
        <v>1</v>
      </c>
      <c r="I181" s="222"/>
      <c r="J181" s="219"/>
      <c r="K181" s="219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153</v>
      </c>
      <c r="AU181" s="227" t="s">
        <v>88</v>
      </c>
      <c r="AV181" s="14" t="s">
        <v>86</v>
      </c>
      <c r="AW181" s="14" t="s">
        <v>34</v>
      </c>
      <c r="AX181" s="14" t="s">
        <v>78</v>
      </c>
      <c r="AY181" s="227" t="s">
        <v>144</v>
      </c>
    </row>
    <row r="182" spans="2:51" s="13" customFormat="1" ht="11.25">
      <c r="B182" s="202"/>
      <c r="C182" s="203"/>
      <c r="D182" s="204" t="s">
        <v>153</v>
      </c>
      <c r="E182" s="205" t="s">
        <v>1</v>
      </c>
      <c r="F182" s="206" t="s">
        <v>1167</v>
      </c>
      <c r="G182" s="203"/>
      <c r="H182" s="207">
        <v>17.600000000000001</v>
      </c>
      <c r="I182" s="208"/>
      <c r="J182" s="203"/>
      <c r="K182" s="203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153</v>
      </c>
      <c r="AU182" s="213" t="s">
        <v>88</v>
      </c>
      <c r="AV182" s="13" t="s">
        <v>88</v>
      </c>
      <c r="AW182" s="13" t="s">
        <v>34</v>
      </c>
      <c r="AX182" s="13" t="s">
        <v>78</v>
      </c>
      <c r="AY182" s="213" t="s">
        <v>144</v>
      </c>
    </row>
    <row r="183" spans="2:51" s="14" customFormat="1" ht="11.25">
      <c r="B183" s="218"/>
      <c r="C183" s="219"/>
      <c r="D183" s="204" t="s">
        <v>153</v>
      </c>
      <c r="E183" s="220" t="s">
        <v>1</v>
      </c>
      <c r="F183" s="221" t="s">
        <v>1168</v>
      </c>
      <c r="G183" s="219"/>
      <c r="H183" s="220" t="s">
        <v>1</v>
      </c>
      <c r="I183" s="222"/>
      <c r="J183" s="219"/>
      <c r="K183" s="219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153</v>
      </c>
      <c r="AU183" s="227" t="s">
        <v>88</v>
      </c>
      <c r="AV183" s="14" t="s">
        <v>86</v>
      </c>
      <c r="AW183" s="14" t="s">
        <v>34</v>
      </c>
      <c r="AX183" s="14" t="s">
        <v>78</v>
      </c>
      <c r="AY183" s="227" t="s">
        <v>144</v>
      </c>
    </row>
    <row r="184" spans="2:51" s="13" customFormat="1" ht="11.25">
      <c r="B184" s="202"/>
      <c r="C184" s="203"/>
      <c r="D184" s="204" t="s">
        <v>153</v>
      </c>
      <c r="E184" s="205" t="s">
        <v>1</v>
      </c>
      <c r="F184" s="206" t="s">
        <v>1169</v>
      </c>
      <c r="G184" s="203"/>
      <c r="H184" s="207">
        <v>5.6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153</v>
      </c>
      <c r="AU184" s="213" t="s">
        <v>88</v>
      </c>
      <c r="AV184" s="13" t="s">
        <v>88</v>
      </c>
      <c r="AW184" s="13" t="s">
        <v>34</v>
      </c>
      <c r="AX184" s="13" t="s">
        <v>78</v>
      </c>
      <c r="AY184" s="213" t="s">
        <v>144</v>
      </c>
    </row>
    <row r="185" spans="2:51" s="14" customFormat="1" ht="11.25">
      <c r="B185" s="218"/>
      <c r="C185" s="219"/>
      <c r="D185" s="204" t="s">
        <v>153</v>
      </c>
      <c r="E185" s="220" t="s">
        <v>1</v>
      </c>
      <c r="F185" s="221" t="s">
        <v>1170</v>
      </c>
      <c r="G185" s="219"/>
      <c r="H185" s="220" t="s">
        <v>1</v>
      </c>
      <c r="I185" s="222"/>
      <c r="J185" s="219"/>
      <c r="K185" s="219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153</v>
      </c>
      <c r="AU185" s="227" t="s">
        <v>88</v>
      </c>
      <c r="AV185" s="14" t="s">
        <v>86</v>
      </c>
      <c r="AW185" s="14" t="s">
        <v>34</v>
      </c>
      <c r="AX185" s="14" t="s">
        <v>78</v>
      </c>
      <c r="AY185" s="227" t="s">
        <v>144</v>
      </c>
    </row>
    <row r="186" spans="2:51" s="13" customFormat="1" ht="11.25">
      <c r="B186" s="202"/>
      <c r="C186" s="203"/>
      <c r="D186" s="204" t="s">
        <v>153</v>
      </c>
      <c r="E186" s="205" t="s">
        <v>1</v>
      </c>
      <c r="F186" s="206" t="s">
        <v>1171</v>
      </c>
      <c r="G186" s="203"/>
      <c r="H186" s="207">
        <v>7.4</v>
      </c>
      <c r="I186" s="208"/>
      <c r="J186" s="203"/>
      <c r="K186" s="203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153</v>
      </c>
      <c r="AU186" s="213" t="s">
        <v>88</v>
      </c>
      <c r="AV186" s="13" t="s">
        <v>88</v>
      </c>
      <c r="AW186" s="13" t="s">
        <v>34</v>
      </c>
      <c r="AX186" s="13" t="s">
        <v>78</v>
      </c>
      <c r="AY186" s="213" t="s">
        <v>144</v>
      </c>
    </row>
    <row r="187" spans="2:51" s="14" customFormat="1" ht="11.25">
      <c r="B187" s="218"/>
      <c r="C187" s="219"/>
      <c r="D187" s="204" t="s">
        <v>153</v>
      </c>
      <c r="E187" s="220" t="s">
        <v>1</v>
      </c>
      <c r="F187" s="221" t="s">
        <v>1172</v>
      </c>
      <c r="G187" s="219"/>
      <c r="H187" s="220" t="s">
        <v>1</v>
      </c>
      <c r="I187" s="222"/>
      <c r="J187" s="219"/>
      <c r="K187" s="219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153</v>
      </c>
      <c r="AU187" s="227" t="s">
        <v>88</v>
      </c>
      <c r="AV187" s="14" t="s">
        <v>86</v>
      </c>
      <c r="AW187" s="14" t="s">
        <v>34</v>
      </c>
      <c r="AX187" s="14" t="s">
        <v>78</v>
      </c>
      <c r="AY187" s="227" t="s">
        <v>144</v>
      </c>
    </row>
    <row r="188" spans="2:51" s="13" customFormat="1" ht="11.25">
      <c r="B188" s="202"/>
      <c r="C188" s="203"/>
      <c r="D188" s="204" t="s">
        <v>153</v>
      </c>
      <c r="E188" s="205" t="s">
        <v>1</v>
      </c>
      <c r="F188" s="206" t="s">
        <v>1173</v>
      </c>
      <c r="G188" s="203"/>
      <c r="H188" s="207">
        <v>10.4</v>
      </c>
      <c r="I188" s="208"/>
      <c r="J188" s="203"/>
      <c r="K188" s="203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153</v>
      </c>
      <c r="AU188" s="213" t="s">
        <v>88</v>
      </c>
      <c r="AV188" s="13" t="s">
        <v>88</v>
      </c>
      <c r="AW188" s="13" t="s">
        <v>34</v>
      </c>
      <c r="AX188" s="13" t="s">
        <v>78</v>
      </c>
      <c r="AY188" s="213" t="s">
        <v>144</v>
      </c>
    </row>
    <row r="189" spans="2:51" s="14" customFormat="1" ht="11.25">
      <c r="B189" s="218"/>
      <c r="C189" s="219"/>
      <c r="D189" s="204" t="s">
        <v>153</v>
      </c>
      <c r="E189" s="220" t="s">
        <v>1</v>
      </c>
      <c r="F189" s="221" t="s">
        <v>1174</v>
      </c>
      <c r="G189" s="219"/>
      <c r="H189" s="220" t="s">
        <v>1</v>
      </c>
      <c r="I189" s="222"/>
      <c r="J189" s="219"/>
      <c r="K189" s="219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153</v>
      </c>
      <c r="AU189" s="227" t="s">
        <v>88</v>
      </c>
      <c r="AV189" s="14" t="s">
        <v>86</v>
      </c>
      <c r="AW189" s="14" t="s">
        <v>34</v>
      </c>
      <c r="AX189" s="14" t="s">
        <v>78</v>
      </c>
      <c r="AY189" s="227" t="s">
        <v>144</v>
      </c>
    </row>
    <row r="190" spans="2:51" s="13" customFormat="1" ht="11.25">
      <c r="B190" s="202"/>
      <c r="C190" s="203"/>
      <c r="D190" s="204" t="s">
        <v>153</v>
      </c>
      <c r="E190" s="205" t="s">
        <v>1</v>
      </c>
      <c r="F190" s="206" t="s">
        <v>1175</v>
      </c>
      <c r="G190" s="203"/>
      <c r="H190" s="207">
        <v>8.4</v>
      </c>
      <c r="I190" s="208"/>
      <c r="J190" s="203"/>
      <c r="K190" s="203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153</v>
      </c>
      <c r="AU190" s="213" t="s">
        <v>88</v>
      </c>
      <c r="AV190" s="13" t="s">
        <v>88</v>
      </c>
      <c r="AW190" s="13" t="s">
        <v>34</v>
      </c>
      <c r="AX190" s="13" t="s">
        <v>78</v>
      </c>
      <c r="AY190" s="213" t="s">
        <v>144</v>
      </c>
    </row>
    <row r="191" spans="2:51" s="14" customFormat="1" ht="11.25">
      <c r="B191" s="218"/>
      <c r="C191" s="219"/>
      <c r="D191" s="204" t="s">
        <v>153</v>
      </c>
      <c r="E191" s="220" t="s">
        <v>1</v>
      </c>
      <c r="F191" s="221" t="s">
        <v>1176</v>
      </c>
      <c r="G191" s="219"/>
      <c r="H191" s="220" t="s">
        <v>1</v>
      </c>
      <c r="I191" s="222"/>
      <c r="J191" s="219"/>
      <c r="K191" s="219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153</v>
      </c>
      <c r="AU191" s="227" t="s">
        <v>88</v>
      </c>
      <c r="AV191" s="14" t="s">
        <v>86</v>
      </c>
      <c r="AW191" s="14" t="s">
        <v>34</v>
      </c>
      <c r="AX191" s="14" t="s">
        <v>78</v>
      </c>
      <c r="AY191" s="227" t="s">
        <v>144</v>
      </c>
    </row>
    <row r="192" spans="2:51" s="13" customFormat="1" ht="11.25">
      <c r="B192" s="202"/>
      <c r="C192" s="203"/>
      <c r="D192" s="204" t="s">
        <v>153</v>
      </c>
      <c r="E192" s="205" t="s">
        <v>1</v>
      </c>
      <c r="F192" s="206" t="s">
        <v>1177</v>
      </c>
      <c r="G192" s="203"/>
      <c r="H192" s="207">
        <v>12.4</v>
      </c>
      <c r="I192" s="208"/>
      <c r="J192" s="203"/>
      <c r="K192" s="203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153</v>
      </c>
      <c r="AU192" s="213" t="s">
        <v>88</v>
      </c>
      <c r="AV192" s="13" t="s">
        <v>88</v>
      </c>
      <c r="AW192" s="13" t="s">
        <v>34</v>
      </c>
      <c r="AX192" s="13" t="s">
        <v>78</v>
      </c>
      <c r="AY192" s="213" t="s">
        <v>144</v>
      </c>
    </row>
    <row r="193" spans="1:65" s="14" customFormat="1" ht="11.25">
      <c r="B193" s="218"/>
      <c r="C193" s="219"/>
      <c r="D193" s="204" t="s">
        <v>153</v>
      </c>
      <c r="E193" s="220" t="s">
        <v>1</v>
      </c>
      <c r="F193" s="221" t="s">
        <v>1178</v>
      </c>
      <c r="G193" s="219"/>
      <c r="H193" s="220" t="s">
        <v>1</v>
      </c>
      <c r="I193" s="222"/>
      <c r="J193" s="219"/>
      <c r="K193" s="219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153</v>
      </c>
      <c r="AU193" s="227" t="s">
        <v>88</v>
      </c>
      <c r="AV193" s="14" t="s">
        <v>86</v>
      </c>
      <c r="AW193" s="14" t="s">
        <v>34</v>
      </c>
      <c r="AX193" s="14" t="s">
        <v>78</v>
      </c>
      <c r="AY193" s="227" t="s">
        <v>144</v>
      </c>
    </row>
    <row r="194" spans="1:65" s="13" customFormat="1" ht="11.25">
      <c r="B194" s="202"/>
      <c r="C194" s="203"/>
      <c r="D194" s="204" t="s">
        <v>153</v>
      </c>
      <c r="E194" s="205" t="s">
        <v>1</v>
      </c>
      <c r="F194" s="206" t="s">
        <v>1179</v>
      </c>
      <c r="G194" s="203"/>
      <c r="H194" s="207">
        <v>14.6</v>
      </c>
      <c r="I194" s="208"/>
      <c r="J194" s="203"/>
      <c r="K194" s="203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153</v>
      </c>
      <c r="AU194" s="213" t="s">
        <v>88</v>
      </c>
      <c r="AV194" s="13" t="s">
        <v>88</v>
      </c>
      <c r="AW194" s="13" t="s">
        <v>34</v>
      </c>
      <c r="AX194" s="13" t="s">
        <v>78</v>
      </c>
      <c r="AY194" s="213" t="s">
        <v>144</v>
      </c>
    </row>
    <row r="195" spans="1:65" s="15" customFormat="1" ht="11.25">
      <c r="B195" s="228"/>
      <c r="C195" s="229"/>
      <c r="D195" s="204" t="s">
        <v>153</v>
      </c>
      <c r="E195" s="230" t="s">
        <v>1</v>
      </c>
      <c r="F195" s="231" t="s">
        <v>164</v>
      </c>
      <c r="G195" s="229"/>
      <c r="H195" s="232">
        <v>139.60000000000002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153</v>
      </c>
      <c r="AU195" s="238" t="s">
        <v>88</v>
      </c>
      <c r="AV195" s="15" t="s">
        <v>151</v>
      </c>
      <c r="AW195" s="15" t="s">
        <v>34</v>
      </c>
      <c r="AX195" s="15" t="s">
        <v>86</v>
      </c>
      <c r="AY195" s="238" t="s">
        <v>144</v>
      </c>
    </row>
    <row r="196" spans="1:65" s="2" customFormat="1" ht="24.2" customHeight="1">
      <c r="A196" s="35"/>
      <c r="B196" s="36"/>
      <c r="C196" s="188" t="s">
        <v>14</v>
      </c>
      <c r="D196" s="188" t="s">
        <v>147</v>
      </c>
      <c r="E196" s="189" t="s">
        <v>1180</v>
      </c>
      <c r="F196" s="190" t="s">
        <v>1181</v>
      </c>
      <c r="G196" s="191" t="s">
        <v>150</v>
      </c>
      <c r="H196" s="192">
        <v>9.1539999999999999</v>
      </c>
      <c r="I196" s="193"/>
      <c r="J196" s="194">
        <f>ROUND(I196*H196,2)</f>
        <v>0</v>
      </c>
      <c r="K196" s="195"/>
      <c r="L196" s="40"/>
      <c r="M196" s="196" t="s">
        <v>1</v>
      </c>
      <c r="N196" s="197" t="s">
        <v>43</v>
      </c>
      <c r="O196" s="72"/>
      <c r="P196" s="198">
        <f>O196*H196</f>
        <v>0</v>
      </c>
      <c r="Q196" s="198">
        <v>1.98</v>
      </c>
      <c r="R196" s="198">
        <f>Q196*H196</f>
        <v>18.124919999999999</v>
      </c>
      <c r="S196" s="198">
        <v>0</v>
      </c>
      <c r="T196" s="19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0" t="s">
        <v>151</v>
      </c>
      <c r="AT196" s="200" t="s">
        <v>147</v>
      </c>
      <c r="AU196" s="200" t="s">
        <v>88</v>
      </c>
      <c r="AY196" s="18" t="s">
        <v>144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8" t="s">
        <v>86</v>
      </c>
      <c r="BK196" s="201">
        <f>ROUND(I196*H196,2)</f>
        <v>0</v>
      </c>
      <c r="BL196" s="18" t="s">
        <v>151</v>
      </c>
      <c r="BM196" s="200" t="s">
        <v>1182</v>
      </c>
    </row>
    <row r="197" spans="1:65" s="13" customFormat="1" ht="11.25">
      <c r="B197" s="202"/>
      <c r="C197" s="203"/>
      <c r="D197" s="204" t="s">
        <v>153</v>
      </c>
      <c r="E197" s="205" t="s">
        <v>1</v>
      </c>
      <c r="F197" s="206" t="s">
        <v>1183</v>
      </c>
      <c r="G197" s="203"/>
      <c r="H197" s="207">
        <v>9.1539999999999999</v>
      </c>
      <c r="I197" s="208"/>
      <c r="J197" s="203"/>
      <c r="K197" s="203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153</v>
      </c>
      <c r="AU197" s="213" t="s">
        <v>88</v>
      </c>
      <c r="AV197" s="13" t="s">
        <v>88</v>
      </c>
      <c r="AW197" s="13" t="s">
        <v>34</v>
      </c>
      <c r="AX197" s="13" t="s">
        <v>86</v>
      </c>
      <c r="AY197" s="213" t="s">
        <v>144</v>
      </c>
    </row>
    <row r="198" spans="1:65" s="2" customFormat="1" ht="24.2" customHeight="1">
      <c r="A198" s="35"/>
      <c r="B198" s="36"/>
      <c r="C198" s="188" t="s">
        <v>248</v>
      </c>
      <c r="D198" s="188" t="s">
        <v>147</v>
      </c>
      <c r="E198" s="189" t="s">
        <v>1184</v>
      </c>
      <c r="F198" s="190" t="s">
        <v>1185</v>
      </c>
      <c r="G198" s="191" t="s">
        <v>150</v>
      </c>
      <c r="H198" s="192">
        <v>9.1539999999999999</v>
      </c>
      <c r="I198" s="193"/>
      <c r="J198" s="194">
        <f>ROUND(I198*H198,2)</f>
        <v>0</v>
      </c>
      <c r="K198" s="195"/>
      <c r="L198" s="40"/>
      <c r="M198" s="196" t="s">
        <v>1</v>
      </c>
      <c r="N198" s="197" t="s">
        <v>43</v>
      </c>
      <c r="O198" s="72"/>
      <c r="P198" s="198">
        <f>O198*H198</f>
        <v>0</v>
      </c>
      <c r="Q198" s="198">
        <v>2.16</v>
      </c>
      <c r="R198" s="198">
        <f>Q198*H198</f>
        <v>19.772640000000003</v>
      </c>
      <c r="S198" s="198">
        <v>0</v>
      </c>
      <c r="T198" s="19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0" t="s">
        <v>151</v>
      </c>
      <c r="AT198" s="200" t="s">
        <v>147</v>
      </c>
      <c r="AU198" s="200" t="s">
        <v>88</v>
      </c>
      <c r="AY198" s="18" t="s">
        <v>144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18" t="s">
        <v>86</v>
      </c>
      <c r="BK198" s="201">
        <f>ROUND(I198*H198,2)</f>
        <v>0</v>
      </c>
      <c r="BL198" s="18" t="s">
        <v>151</v>
      </c>
      <c r="BM198" s="200" t="s">
        <v>1186</v>
      </c>
    </row>
    <row r="199" spans="1:65" s="2" customFormat="1" ht="24.2" customHeight="1">
      <c r="A199" s="35"/>
      <c r="B199" s="36"/>
      <c r="C199" s="188" t="s">
        <v>259</v>
      </c>
      <c r="D199" s="188" t="s">
        <v>147</v>
      </c>
      <c r="E199" s="189" t="s">
        <v>1187</v>
      </c>
      <c r="F199" s="190" t="s">
        <v>1188</v>
      </c>
      <c r="G199" s="191" t="s">
        <v>157</v>
      </c>
      <c r="H199" s="192">
        <v>2</v>
      </c>
      <c r="I199" s="193"/>
      <c r="J199" s="194">
        <f>ROUND(I199*H199,2)</f>
        <v>0</v>
      </c>
      <c r="K199" s="195"/>
      <c r="L199" s="40"/>
      <c r="M199" s="196" t="s">
        <v>1</v>
      </c>
      <c r="N199" s="197" t="s">
        <v>43</v>
      </c>
      <c r="O199" s="72"/>
      <c r="P199" s="198">
        <f>O199*H199</f>
        <v>0</v>
      </c>
      <c r="Q199" s="198">
        <v>1.7770000000000001E-2</v>
      </c>
      <c r="R199" s="198">
        <f>Q199*H199</f>
        <v>3.5540000000000002E-2</v>
      </c>
      <c r="S199" s="198">
        <v>0</v>
      </c>
      <c r="T199" s="19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0" t="s">
        <v>151</v>
      </c>
      <c r="AT199" s="200" t="s">
        <v>147</v>
      </c>
      <c r="AU199" s="200" t="s">
        <v>88</v>
      </c>
      <c r="AY199" s="18" t="s">
        <v>144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8" t="s">
        <v>86</v>
      </c>
      <c r="BK199" s="201">
        <f>ROUND(I199*H199,2)</f>
        <v>0</v>
      </c>
      <c r="BL199" s="18" t="s">
        <v>151</v>
      </c>
      <c r="BM199" s="200" t="s">
        <v>1189</v>
      </c>
    </row>
    <row r="200" spans="1:65" s="2" customFormat="1" ht="24.2" customHeight="1">
      <c r="A200" s="35"/>
      <c r="B200" s="36"/>
      <c r="C200" s="250" t="s">
        <v>265</v>
      </c>
      <c r="D200" s="250" t="s">
        <v>273</v>
      </c>
      <c r="E200" s="251" t="s">
        <v>1190</v>
      </c>
      <c r="F200" s="252" t="s">
        <v>1191</v>
      </c>
      <c r="G200" s="253" t="s">
        <v>157</v>
      </c>
      <c r="H200" s="254">
        <v>2</v>
      </c>
      <c r="I200" s="255"/>
      <c r="J200" s="256">
        <f>ROUND(I200*H200,2)</f>
        <v>0</v>
      </c>
      <c r="K200" s="257"/>
      <c r="L200" s="258"/>
      <c r="M200" s="259" t="s">
        <v>1</v>
      </c>
      <c r="N200" s="260" t="s">
        <v>43</v>
      </c>
      <c r="O200" s="72"/>
      <c r="P200" s="198">
        <f>O200*H200</f>
        <v>0</v>
      </c>
      <c r="Q200" s="198">
        <v>1.201E-2</v>
      </c>
      <c r="R200" s="198">
        <f>Q200*H200</f>
        <v>2.402E-2</v>
      </c>
      <c r="S200" s="198">
        <v>0</v>
      </c>
      <c r="T200" s="199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0" t="s">
        <v>196</v>
      </c>
      <c r="AT200" s="200" t="s">
        <v>273</v>
      </c>
      <c r="AU200" s="200" t="s">
        <v>88</v>
      </c>
      <c r="AY200" s="18" t="s">
        <v>144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8" t="s">
        <v>86</v>
      </c>
      <c r="BK200" s="201">
        <f>ROUND(I200*H200,2)</f>
        <v>0</v>
      </c>
      <c r="BL200" s="18" t="s">
        <v>151</v>
      </c>
      <c r="BM200" s="200" t="s">
        <v>1192</v>
      </c>
    </row>
    <row r="201" spans="1:65" s="12" customFormat="1" ht="22.9" customHeight="1">
      <c r="B201" s="172"/>
      <c r="C201" s="173"/>
      <c r="D201" s="174" t="s">
        <v>77</v>
      </c>
      <c r="E201" s="186" t="s">
        <v>200</v>
      </c>
      <c r="F201" s="186" t="s">
        <v>277</v>
      </c>
      <c r="G201" s="173"/>
      <c r="H201" s="173"/>
      <c r="I201" s="176"/>
      <c r="J201" s="187">
        <f>BK201</f>
        <v>0</v>
      </c>
      <c r="K201" s="173"/>
      <c r="L201" s="178"/>
      <c r="M201" s="179"/>
      <c r="N201" s="180"/>
      <c r="O201" s="180"/>
      <c r="P201" s="181">
        <f>SUM(P202:P287)</f>
        <v>0</v>
      </c>
      <c r="Q201" s="180"/>
      <c r="R201" s="181">
        <f>SUM(R202:R287)</f>
        <v>1.97302E-2</v>
      </c>
      <c r="S201" s="180"/>
      <c r="T201" s="182">
        <f>SUM(T202:T287)</f>
        <v>57.294579999999996</v>
      </c>
      <c r="AR201" s="183" t="s">
        <v>86</v>
      </c>
      <c r="AT201" s="184" t="s">
        <v>77</v>
      </c>
      <c r="AU201" s="184" t="s">
        <v>86</v>
      </c>
      <c r="AY201" s="183" t="s">
        <v>144</v>
      </c>
      <c r="BK201" s="185">
        <f>SUM(BK202:BK287)</f>
        <v>0</v>
      </c>
    </row>
    <row r="202" spans="1:65" s="2" customFormat="1" ht="24.2" customHeight="1">
      <c r="A202" s="35"/>
      <c r="B202" s="36"/>
      <c r="C202" s="188" t="s">
        <v>269</v>
      </c>
      <c r="D202" s="188" t="s">
        <v>147</v>
      </c>
      <c r="E202" s="189" t="s">
        <v>1193</v>
      </c>
      <c r="F202" s="190" t="s">
        <v>1194</v>
      </c>
      <c r="G202" s="191" t="s">
        <v>174</v>
      </c>
      <c r="H202" s="192">
        <v>116.06</v>
      </c>
      <c r="I202" s="193"/>
      <c r="J202" s="194">
        <f>ROUND(I202*H202,2)</f>
        <v>0</v>
      </c>
      <c r="K202" s="195"/>
      <c r="L202" s="40"/>
      <c r="M202" s="196" t="s">
        <v>1</v>
      </c>
      <c r="N202" s="197" t="s">
        <v>43</v>
      </c>
      <c r="O202" s="72"/>
      <c r="P202" s="198">
        <f>O202*H202</f>
        <v>0</v>
      </c>
      <c r="Q202" s="198">
        <v>1.2999999999999999E-4</v>
      </c>
      <c r="R202" s="198">
        <f>Q202*H202</f>
        <v>1.5087799999999998E-2</v>
      </c>
      <c r="S202" s="198">
        <v>0</v>
      </c>
      <c r="T202" s="19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0" t="s">
        <v>151</v>
      </c>
      <c r="AT202" s="200" t="s">
        <v>147</v>
      </c>
      <c r="AU202" s="200" t="s">
        <v>88</v>
      </c>
      <c r="AY202" s="18" t="s">
        <v>144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8" t="s">
        <v>86</v>
      </c>
      <c r="BK202" s="201">
        <f>ROUND(I202*H202,2)</f>
        <v>0</v>
      </c>
      <c r="BL202" s="18" t="s">
        <v>151</v>
      </c>
      <c r="BM202" s="200" t="s">
        <v>1195</v>
      </c>
    </row>
    <row r="203" spans="1:65" s="14" customFormat="1" ht="11.25">
      <c r="B203" s="218"/>
      <c r="C203" s="219"/>
      <c r="D203" s="204" t="s">
        <v>153</v>
      </c>
      <c r="E203" s="220" t="s">
        <v>1</v>
      </c>
      <c r="F203" s="221" t="s">
        <v>1158</v>
      </c>
      <c r="G203" s="219"/>
      <c r="H203" s="220" t="s">
        <v>1</v>
      </c>
      <c r="I203" s="222"/>
      <c r="J203" s="219"/>
      <c r="K203" s="219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153</v>
      </c>
      <c r="AU203" s="227" t="s">
        <v>88</v>
      </c>
      <c r="AV203" s="14" t="s">
        <v>86</v>
      </c>
      <c r="AW203" s="14" t="s">
        <v>34</v>
      </c>
      <c r="AX203" s="14" t="s">
        <v>78</v>
      </c>
      <c r="AY203" s="227" t="s">
        <v>144</v>
      </c>
    </row>
    <row r="204" spans="1:65" s="13" customFormat="1" ht="11.25">
      <c r="B204" s="202"/>
      <c r="C204" s="203"/>
      <c r="D204" s="204" t="s">
        <v>153</v>
      </c>
      <c r="E204" s="205" t="s">
        <v>1</v>
      </c>
      <c r="F204" s="206" t="s">
        <v>1196</v>
      </c>
      <c r="G204" s="203"/>
      <c r="H204" s="207">
        <v>4.68</v>
      </c>
      <c r="I204" s="208"/>
      <c r="J204" s="203"/>
      <c r="K204" s="203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153</v>
      </c>
      <c r="AU204" s="213" t="s">
        <v>88</v>
      </c>
      <c r="AV204" s="13" t="s">
        <v>88</v>
      </c>
      <c r="AW204" s="13" t="s">
        <v>34</v>
      </c>
      <c r="AX204" s="13" t="s">
        <v>78</v>
      </c>
      <c r="AY204" s="213" t="s">
        <v>144</v>
      </c>
    </row>
    <row r="205" spans="1:65" s="14" customFormat="1" ht="11.25">
      <c r="B205" s="218"/>
      <c r="C205" s="219"/>
      <c r="D205" s="204" t="s">
        <v>153</v>
      </c>
      <c r="E205" s="220" t="s">
        <v>1</v>
      </c>
      <c r="F205" s="221" t="s">
        <v>1160</v>
      </c>
      <c r="G205" s="219"/>
      <c r="H205" s="220" t="s">
        <v>1</v>
      </c>
      <c r="I205" s="222"/>
      <c r="J205" s="219"/>
      <c r="K205" s="219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153</v>
      </c>
      <c r="AU205" s="227" t="s">
        <v>88</v>
      </c>
      <c r="AV205" s="14" t="s">
        <v>86</v>
      </c>
      <c r="AW205" s="14" t="s">
        <v>34</v>
      </c>
      <c r="AX205" s="14" t="s">
        <v>78</v>
      </c>
      <c r="AY205" s="227" t="s">
        <v>144</v>
      </c>
    </row>
    <row r="206" spans="1:65" s="13" customFormat="1" ht="11.25">
      <c r="B206" s="202"/>
      <c r="C206" s="203"/>
      <c r="D206" s="204" t="s">
        <v>153</v>
      </c>
      <c r="E206" s="205" t="s">
        <v>1</v>
      </c>
      <c r="F206" s="206" t="s">
        <v>1197</v>
      </c>
      <c r="G206" s="203"/>
      <c r="H206" s="207">
        <v>33.54</v>
      </c>
      <c r="I206" s="208"/>
      <c r="J206" s="203"/>
      <c r="K206" s="203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153</v>
      </c>
      <c r="AU206" s="213" t="s">
        <v>88</v>
      </c>
      <c r="AV206" s="13" t="s">
        <v>88</v>
      </c>
      <c r="AW206" s="13" t="s">
        <v>34</v>
      </c>
      <c r="AX206" s="13" t="s">
        <v>78</v>
      </c>
      <c r="AY206" s="213" t="s">
        <v>144</v>
      </c>
    </row>
    <row r="207" spans="1:65" s="14" customFormat="1" ht="11.25">
      <c r="B207" s="218"/>
      <c r="C207" s="219"/>
      <c r="D207" s="204" t="s">
        <v>153</v>
      </c>
      <c r="E207" s="220" t="s">
        <v>1</v>
      </c>
      <c r="F207" s="221" t="s">
        <v>1162</v>
      </c>
      <c r="G207" s="219"/>
      <c r="H207" s="220" t="s">
        <v>1</v>
      </c>
      <c r="I207" s="222"/>
      <c r="J207" s="219"/>
      <c r="K207" s="219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153</v>
      </c>
      <c r="AU207" s="227" t="s">
        <v>88</v>
      </c>
      <c r="AV207" s="14" t="s">
        <v>86</v>
      </c>
      <c r="AW207" s="14" t="s">
        <v>34</v>
      </c>
      <c r="AX207" s="14" t="s">
        <v>78</v>
      </c>
      <c r="AY207" s="227" t="s">
        <v>144</v>
      </c>
    </row>
    <row r="208" spans="1:65" s="13" customFormat="1" ht="11.25">
      <c r="B208" s="202"/>
      <c r="C208" s="203"/>
      <c r="D208" s="204" t="s">
        <v>153</v>
      </c>
      <c r="E208" s="205" t="s">
        <v>1</v>
      </c>
      <c r="F208" s="206" t="s">
        <v>1198</v>
      </c>
      <c r="G208" s="203"/>
      <c r="H208" s="207">
        <v>19.27</v>
      </c>
      <c r="I208" s="208"/>
      <c r="J208" s="203"/>
      <c r="K208" s="203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153</v>
      </c>
      <c r="AU208" s="213" t="s">
        <v>88</v>
      </c>
      <c r="AV208" s="13" t="s">
        <v>88</v>
      </c>
      <c r="AW208" s="13" t="s">
        <v>34</v>
      </c>
      <c r="AX208" s="13" t="s">
        <v>78</v>
      </c>
      <c r="AY208" s="213" t="s">
        <v>144</v>
      </c>
    </row>
    <row r="209" spans="2:51" s="14" customFormat="1" ht="11.25">
      <c r="B209" s="218"/>
      <c r="C209" s="219"/>
      <c r="D209" s="204" t="s">
        <v>153</v>
      </c>
      <c r="E209" s="220" t="s">
        <v>1</v>
      </c>
      <c r="F209" s="221" t="s">
        <v>1164</v>
      </c>
      <c r="G209" s="219"/>
      <c r="H209" s="220" t="s">
        <v>1</v>
      </c>
      <c r="I209" s="222"/>
      <c r="J209" s="219"/>
      <c r="K209" s="219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153</v>
      </c>
      <c r="AU209" s="227" t="s">
        <v>88</v>
      </c>
      <c r="AV209" s="14" t="s">
        <v>86</v>
      </c>
      <c r="AW209" s="14" t="s">
        <v>34</v>
      </c>
      <c r="AX209" s="14" t="s">
        <v>78</v>
      </c>
      <c r="AY209" s="227" t="s">
        <v>144</v>
      </c>
    </row>
    <row r="210" spans="2:51" s="13" customFormat="1" ht="11.25">
      <c r="B210" s="202"/>
      <c r="C210" s="203"/>
      <c r="D210" s="204" t="s">
        <v>153</v>
      </c>
      <c r="E210" s="205" t="s">
        <v>1</v>
      </c>
      <c r="F210" s="206" t="s">
        <v>1199</v>
      </c>
      <c r="G210" s="203"/>
      <c r="H210" s="207">
        <v>8.82</v>
      </c>
      <c r="I210" s="208"/>
      <c r="J210" s="203"/>
      <c r="K210" s="203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153</v>
      </c>
      <c r="AU210" s="213" t="s">
        <v>88</v>
      </c>
      <c r="AV210" s="13" t="s">
        <v>88</v>
      </c>
      <c r="AW210" s="13" t="s">
        <v>34</v>
      </c>
      <c r="AX210" s="13" t="s">
        <v>78</v>
      </c>
      <c r="AY210" s="213" t="s">
        <v>144</v>
      </c>
    </row>
    <row r="211" spans="2:51" s="14" customFormat="1" ht="11.25">
      <c r="B211" s="218"/>
      <c r="C211" s="219"/>
      <c r="D211" s="204" t="s">
        <v>153</v>
      </c>
      <c r="E211" s="220" t="s">
        <v>1</v>
      </c>
      <c r="F211" s="221" t="s">
        <v>1166</v>
      </c>
      <c r="G211" s="219"/>
      <c r="H211" s="220" t="s">
        <v>1</v>
      </c>
      <c r="I211" s="222"/>
      <c r="J211" s="219"/>
      <c r="K211" s="219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153</v>
      </c>
      <c r="AU211" s="227" t="s">
        <v>88</v>
      </c>
      <c r="AV211" s="14" t="s">
        <v>86</v>
      </c>
      <c r="AW211" s="14" t="s">
        <v>34</v>
      </c>
      <c r="AX211" s="14" t="s">
        <v>78</v>
      </c>
      <c r="AY211" s="227" t="s">
        <v>144</v>
      </c>
    </row>
    <row r="212" spans="2:51" s="13" customFormat="1" ht="11.25">
      <c r="B212" s="202"/>
      <c r="C212" s="203"/>
      <c r="D212" s="204" t="s">
        <v>153</v>
      </c>
      <c r="E212" s="205" t="s">
        <v>1</v>
      </c>
      <c r="F212" s="206" t="s">
        <v>1200</v>
      </c>
      <c r="G212" s="203"/>
      <c r="H212" s="207">
        <v>12.6</v>
      </c>
      <c r="I212" s="208"/>
      <c r="J212" s="203"/>
      <c r="K212" s="203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153</v>
      </c>
      <c r="AU212" s="213" t="s">
        <v>88</v>
      </c>
      <c r="AV212" s="13" t="s">
        <v>88</v>
      </c>
      <c r="AW212" s="13" t="s">
        <v>34</v>
      </c>
      <c r="AX212" s="13" t="s">
        <v>78</v>
      </c>
      <c r="AY212" s="213" t="s">
        <v>144</v>
      </c>
    </row>
    <row r="213" spans="2:51" s="14" customFormat="1" ht="11.25">
      <c r="B213" s="218"/>
      <c r="C213" s="219"/>
      <c r="D213" s="204" t="s">
        <v>153</v>
      </c>
      <c r="E213" s="220" t="s">
        <v>1</v>
      </c>
      <c r="F213" s="221" t="s">
        <v>1168</v>
      </c>
      <c r="G213" s="219"/>
      <c r="H213" s="220" t="s">
        <v>1</v>
      </c>
      <c r="I213" s="222"/>
      <c r="J213" s="219"/>
      <c r="K213" s="219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153</v>
      </c>
      <c r="AU213" s="227" t="s">
        <v>88</v>
      </c>
      <c r="AV213" s="14" t="s">
        <v>86</v>
      </c>
      <c r="AW213" s="14" t="s">
        <v>34</v>
      </c>
      <c r="AX213" s="14" t="s">
        <v>78</v>
      </c>
      <c r="AY213" s="227" t="s">
        <v>144</v>
      </c>
    </row>
    <row r="214" spans="2:51" s="13" customFormat="1" ht="11.25">
      <c r="B214" s="202"/>
      <c r="C214" s="203"/>
      <c r="D214" s="204" t="s">
        <v>153</v>
      </c>
      <c r="E214" s="205" t="s">
        <v>1</v>
      </c>
      <c r="F214" s="206" t="s">
        <v>1201</v>
      </c>
      <c r="G214" s="203"/>
      <c r="H214" s="207">
        <v>1.8</v>
      </c>
      <c r="I214" s="208"/>
      <c r="J214" s="203"/>
      <c r="K214" s="203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153</v>
      </c>
      <c r="AU214" s="213" t="s">
        <v>88</v>
      </c>
      <c r="AV214" s="13" t="s">
        <v>88</v>
      </c>
      <c r="AW214" s="13" t="s">
        <v>34</v>
      </c>
      <c r="AX214" s="13" t="s">
        <v>78</v>
      </c>
      <c r="AY214" s="213" t="s">
        <v>144</v>
      </c>
    </row>
    <row r="215" spans="2:51" s="14" customFormat="1" ht="11.25">
      <c r="B215" s="218"/>
      <c r="C215" s="219"/>
      <c r="D215" s="204" t="s">
        <v>153</v>
      </c>
      <c r="E215" s="220" t="s">
        <v>1</v>
      </c>
      <c r="F215" s="221" t="s">
        <v>1170</v>
      </c>
      <c r="G215" s="219"/>
      <c r="H215" s="220" t="s">
        <v>1</v>
      </c>
      <c r="I215" s="222"/>
      <c r="J215" s="219"/>
      <c r="K215" s="219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153</v>
      </c>
      <c r="AU215" s="227" t="s">
        <v>88</v>
      </c>
      <c r="AV215" s="14" t="s">
        <v>86</v>
      </c>
      <c r="AW215" s="14" t="s">
        <v>34</v>
      </c>
      <c r="AX215" s="14" t="s">
        <v>78</v>
      </c>
      <c r="AY215" s="227" t="s">
        <v>144</v>
      </c>
    </row>
    <row r="216" spans="2:51" s="13" customFormat="1" ht="11.25">
      <c r="B216" s="202"/>
      <c r="C216" s="203"/>
      <c r="D216" s="204" t="s">
        <v>153</v>
      </c>
      <c r="E216" s="205" t="s">
        <v>1</v>
      </c>
      <c r="F216" s="206" t="s">
        <v>1202</v>
      </c>
      <c r="G216" s="203"/>
      <c r="H216" s="207">
        <v>3.36</v>
      </c>
      <c r="I216" s="208"/>
      <c r="J216" s="203"/>
      <c r="K216" s="203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153</v>
      </c>
      <c r="AU216" s="213" t="s">
        <v>88</v>
      </c>
      <c r="AV216" s="13" t="s">
        <v>88</v>
      </c>
      <c r="AW216" s="13" t="s">
        <v>34</v>
      </c>
      <c r="AX216" s="13" t="s">
        <v>78</v>
      </c>
      <c r="AY216" s="213" t="s">
        <v>144</v>
      </c>
    </row>
    <row r="217" spans="2:51" s="14" customFormat="1" ht="11.25">
      <c r="B217" s="218"/>
      <c r="C217" s="219"/>
      <c r="D217" s="204" t="s">
        <v>153</v>
      </c>
      <c r="E217" s="220" t="s">
        <v>1</v>
      </c>
      <c r="F217" s="221" t="s">
        <v>1172</v>
      </c>
      <c r="G217" s="219"/>
      <c r="H217" s="220" t="s">
        <v>1</v>
      </c>
      <c r="I217" s="222"/>
      <c r="J217" s="219"/>
      <c r="K217" s="219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153</v>
      </c>
      <c r="AU217" s="227" t="s">
        <v>88</v>
      </c>
      <c r="AV217" s="14" t="s">
        <v>86</v>
      </c>
      <c r="AW217" s="14" t="s">
        <v>34</v>
      </c>
      <c r="AX217" s="14" t="s">
        <v>78</v>
      </c>
      <c r="AY217" s="227" t="s">
        <v>144</v>
      </c>
    </row>
    <row r="218" spans="2:51" s="13" customFormat="1" ht="11.25">
      <c r="B218" s="202"/>
      <c r="C218" s="203"/>
      <c r="D218" s="204" t="s">
        <v>153</v>
      </c>
      <c r="E218" s="205" t="s">
        <v>1</v>
      </c>
      <c r="F218" s="206" t="s">
        <v>1203</v>
      </c>
      <c r="G218" s="203"/>
      <c r="H218" s="207">
        <v>6.76</v>
      </c>
      <c r="I218" s="208"/>
      <c r="J218" s="203"/>
      <c r="K218" s="203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153</v>
      </c>
      <c r="AU218" s="213" t="s">
        <v>88</v>
      </c>
      <c r="AV218" s="13" t="s">
        <v>88</v>
      </c>
      <c r="AW218" s="13" t="s">
        <v>34</v>
      </c>
      <c r="AX218" s="13" t="s">
        <v>78</v>
      </c>
      <c r="AY218" s="213" t="s">
        <v>144</v>
      </c>
    </row>
    <row r="219" spans="2:51" s="14" customFormat="1" ht="11.25">
      <c r="B219" s="218"/>
      <c r="C219" s="219"/>
      <c r="D219" s="204" t="s">
        <v>153</v>
      </c>
      <c r="E219" s="220" t="s">
        <v>1</v>
      </c>
      <c r="F219" s="221" t="s">
        <v>1174</v>
      </c>
      <c r="G219" s="219"/>
      <c r="H219" s="220" t="s">
        <v>1</v>
      </c>
      <c r="I219" s="222"/>
      <c r="J219" s="219"/>
      <c r="K219" s="219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153</v>
      </c>
      <c r="AU219" s="227" t="s">
        <v>88</v>
      </c>
      <c r="AV219" s="14" t="s">
        <v>86</v>
      </c>
      <c r="AW219" s="14" t="s">
        <v>34</v>
      </c>
      <c r="AX219" s="14" t="s">
        <v>78</v>
      </c>
      <c r="AY219" s="227" t="s">
        <v>144</v>
      </c>
    </row>
    <row r="220" spans="2:51" s="13" customFormat="1" ht="11.25">
      <c r="B220" s="202"/>
      <c r="C220" s="203"/>
      <c r="D220" s="204" t="s">
        <v>153</v>
      </c>
      <c r="E220" s="205" t="s">
        <v>1</v>
      </c>
      <c r="F220" s="206" t="s">
        <v>1204</v>
      </c>
      <c r="G220" s="203"/>
      <c r="H220" s="207">
        <v>4.16</v>
      </c>
      <c r="I220" s="208"/>
      <c r="J220" s="203"/>
      <c r="K220" s="203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153</v>
      </c>
      <c r="AU220" s="213" t="s">
        <v>88</v>
      </c>
      <c r="AV220" s="13" t="s">
        <v>88</v>
      </c>
      <c r="AW220" s="13" t="s">
        <v>34</v>
      </c>
      <c r="AX220" s="13" t="s">
        <v>78</v>
      </c>
      <c r="AY220" s="213" t="s">
        <v>144</v>
      </c>
    </row>
    <row r="221" spans="2:51" s="14" customFormat="1" ht="11.25">
      <c r="B221" s="218"/>
      <c r="C221" s="219"/>
      <c r="D221" s="204" t="s">
        <v>153</v>
      </c>
      <c r="E221" s="220" t="s">
        <v>1</v>
      </c>
      <c r="F221" s="221" t="s">
        <v>1176</v>
      </c>
      <c r="G221" s="219"/>
      <c r="H221" s="220" t="s">
        <v>1</v>
      </c>
      <c r="I221" s="222"/>
      <c r="J221" s="219"/>
      <c r="K221" s="219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153</v>
      </c>
      <c r="AU221" s="227" t="s">
        <v>88</v>
      </c>
      <c r="AV221" s="14" t="s">
        <v>86</v>
      </c>
      <c r="AW221" s="14" t="s">
        <v>34</v>
      </c>
      <c r="AX221" s="14" t="s">
        <v>78</v>
      </c>
      <c r="AY221" s="227" t="s">
        <v>144</v>
      </c>
    </row>
    <row r="222" spans="2:51" s="13" customFormat="1" ht="11.25">
      <c r="B222" s="202"/>
      <c r="C222" s="203"/>
      <c r="D222" s="204" t="s">
        <v>153</v>
      </c>
      <c r="E222" s="205" t="s">
        <v>1</v>
      </c>
      <c r="F222" s="206" t="s">
        <v>1205</v>
      </c>
      <c r="G222" s="203"/>
      <c r="H222" s="207">
        <v>8.17</v>
      </c>
      <c r="I222" s="208"/>
      <c r="J222" s="203"/>
      <c r="K222" s="203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153</v>
      </c>
      <c r="AU222" s="213" t="s">
        <v>88</v>
      </c>
      <c r="AV222" s="13" t="s">
        <v>88</v>
      </c>
      <c r="AW222" s="13" t="s">
        <v>34</v>
      </c>
      <c r="AX222" s="13" t="s">
        <v>78</v>
      </c>
      <c r="AY222" s="213" t="s">
        <v>144</v>
      </c>
    </row>
    <row r="223" spans="2:51" s="14" customFormat="1" ht="11.25">
      <c r="B223" s="218"/>
      <c r="C223" s="219"/>
      <c r="D223" s="204" t="s">
        <v>153</v>
      </c>
      <c r="E223" s="220" t="s">
        <v>1</v>
      </c>
      <c r="F223" s="221" t="s">
        <v>1178</v>
      </c>
      <c r="G223" s="219"/>
      <c r="H223" s="220" t="s">
        <v>1</v>
      </c>
      <c r="I223" s="222"/>
      <c r="J223" s="219"/>
      <c r="K223" s="219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153</v>
      </c>
      <c r="AU223" s="227" t="s">
        <v>88</v>
      </c>
      <c r="AV223" s="14" t="s">
        <v>86</v>
      </c>
      <c r="AW223" s="14" t="s">
        <v>34</v>
      </c>
      <c r="AX223" s="14" t="s">
        <v>78</v>
      </c>
      <c r="AY223" s="227" t="s">
        <v>144</v>
      </c>
    </row>
    <row r="224" spans="2:51" s="13" customFormat="1" ht="11.25">
      <c r="B224" s="202"/>
      <c r="C224" s="203"/>
      <c r="D224" s="204" t="s">
        <v>153</v>
      </c>
      <c r="E224" s="205" t="s">
        <v>1</v>
      </c>
      <c r="F224" s="206" t="s">
        <v>1206</v>
      </c>
      <c r="G224" s="203"/>
      <c r="H224" s="207">
        <v>12.9</v>
      </c>
      <c r="I224" s="208"/>
      <c r="J224" s="203"/>
      <c r="K224" s="203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153</v>
      </c>
      <c r="AU224" s="213" t="s">
        <v>88</v>
      </c>
      <c r="AV224" s="13" t="s">
        <v>88</v>
      </c>
      <c r="AW224" s="13" t="s">
        <v>34</v>
      </c>
      <c r="AX224" s="13" t="s">
        <v>78</v>
      </c>
      <c r="AY224" s="213" t="s">
        <v>144</v>
      </c>
    </row>
    <row r="225" spans="1:65" s="15" customFormat="1" ht="11.25">
      <c r="B225" s="228"/>
      <c r="C225" s="229"/>
      <c r="D225" s="204" t="s">
        <v>153</v>
      </c>
      <c r="E225" s="230" t="s">
        <v>1</v>
      </c>
      <c r="F225" s="231" t="s">
        <v>164</v>
      </c>
      <c r="G225" s="229"/>
      <c r="H225" s="232">
        <v>116.06</v>
      </c>
      <c r="I225" s="233"/>
      <c r="J225" s="229"/>
      <c r="K225" s="229"/>
      <c r="L225" s="234"/>
      <c r="M225" s="235"/>
      <c r="N225" s="236"/>
      <c r="O225" s="236"/>
      <c r="P225" s="236"/>
      <c r="Q225" s="236"/>
      <c r="R225" s="236"/>
      <c r="S225" s="236"/>
      <c r="T225" s="237"/>
      <c r="AT225" s="238" t="s">
        <v>153</v>
      </c>
      <c r="AU225" s="238" t="s">
        <v>88</v>
      </c>
      <c r="AV225" s="15" t="s">
        <v>151</v>
      </c>
      <c r="AW225" s="15" t="s">
        <v>34</v>
      </c>
      <c r="AX225" s="15" t="s">
        <v>86</v>
      </c>
      <c r="AY225" s="238" t="s">
        <v>144</v>
      </c>
    </row>
    <row r="226" spans="1:65" s="2" customFormat="1" ht="24.2" customHeight="1">
      <c r="A226" s="35"/>
      <c r="B226" s="36"/>
      <c r="C226" s="188" t="s">
        <v>7</v>
      </c>
      <c r="D226" s="188" t="s">
        <v>147</v>
      </c>
      <c r="E226" s="189" t="s">
        <v>1207</v>
      </c>
      <c r="F226" s="190" t="s">
        <v>1208</v>
      </c>
      <c r="G226" s="191" t="s">
        <v>174</v>
      </c>
      <c r="H226" s="192">
        <v>116.06</v>
      </c>
      <c r="I226" s="193"/>
      <c r="J226" s="194">
        <f>ROUND(I226*H226,2)</f>
        <v>0</v>
      </c>
      <c r="K226" s="195"/>
      <c r="L226" s="40"/>
      <c r="M226" s="196" t="s">
        <v>1</v>
      </c>
      <c r="N226" s="197" t="s">
        <v>43</v>
      </c>
      <c r="O226" s="72"/>
      <c r="P226" s="198">
        <f>O226*H226</f>
        <v>0</v>
      </c>
      <c r="Q226" s="198">
        <v>4.0000000000000003E-5</v>
      </c>
      <c r="R226" s="198">
        <f>Q226*H226</f>
        <v>4.6424000000000005E-3</v>
      </c>
      <c r="S226" s="198">
        <v>0</v>
      </c>
      <c r="T226" s="19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0" t="s">
        <v>151</v>
      </c>
      <c r="AT226" s="200" t="s">
        <v>147</v>
      </c>
      <c r="AU226" s="200" t="s">
        <v>88</v>
      </c>
      <c r="AY226" s="18" t="s">
        <v>144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18" t="s">
        <v>86</v>
      </c>
      <c r="BK226" s="201">
        <f>ROUND(I226*H226,2)</f>
        <v>0</v>
      </c>
      <c r="BL226" s="18" t="s">
        <v>151</v>
      </c>
      <c r="BM226" s="200" t="s">
        <v>1209</v>
      </c>
    </row>
    <row r="227" spans="1:65" s="2" customFormat="1" ht="24.2" customHeight="1">
      <c r="A227" s="35"/>
      <c r="B227" s="36"/>
      <c r="C227" s="188" t="s">
        <v>278</v>
      </c>
      <c r="D227" s="188" t="s">
        <v>147</v>
      </c>
      <c r="E227" s="189" t="s">
        <v>1210</v>
      </c>
      <c r="F227" s="190" t="s">
        <v>1211</v>
      </c>
      <c r="G227" s="191" t="s">
        <v>281</v>
      </c>
      <c r="H227" s="192">
        <v>1</v>
      </c>
      <c r="I227" s="193"/>
      <c r="J227" s="194">
        <f>ROUND(I227*H227,2)</f>
        <v>0</v>
      </c>
      <c r="K227" s="195"/>
      <c r="L227" s="40"/>
      <c r="M227" s="196" t="s">
        <v>1</v>
      </c>
      <c r="N227" s="197" t="s">
        <v>43</v>
      </c>
      <c r="O227" s="72"/>
      <c r="P227" s="198">
        <f>O227*H227</f>
        <v>0</v>
      </c>
      <c r="Q227" s="198">
        <v>0</v>
      </c>
      <c r="R227" s="198">
        <f>Q227*H227</f>
        <v>0</v>
      </c>
      <c r="S227" s="198">
        <v>0</v>
      </c>
      <c r="T227" s="199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0" t="s">
        <v>151</v>
      </c>
      <c r="AT227" s="200" t="s">
        <v>147</v>
      </c>
      <c r="AU227" s="200" t="s">
        <v>88</v>
      </c>
      <c r="AY227" s="18" t="s">
        <v>144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18" t="s">
        <v>86</v>
      </c>
      <c r="BK227" s="201">
        <f>ROUND(I227*H227,2)</f>
        <v>0</v>
      </c>
      <c r="BL227" s="18" t="s">
        <v>151</v>
      </c>
      <c r="BM227" s="200" t="s">
        <v>1212</v>
      </c>
    </row>
    <row r="228" spans="1:65" s="2" customFormat="1" ht="37.9" customHeight="1">
      <c r="A228" s="35"/>
      <c r="B228" s="36"/>
      <c r="C228" s="188" t="s">
        <v>284</v>
      </c>
      <c r="D228" s="188" t="s">
        <v>147</v>
      </c>
      <c r="E228" s="189" t="s">
        <v>1213</v>
      </c>
      <c r="F228" s="190" t="s">
        <v>1214</v>
      </c>
      <c r="G228" s="191" t="s">
        <v>150</v>
      </c>
      <c r="H228" s="192">
        <v>2.9039999999999999</v>
      </c>
      <c r="I228" s="193"/>
      <c r="J228" s="194">
        <f>ROUND(I228*H228,2)</f>
        <v>0</v>
      </c>
      <c r="K228" s="195"/>
      <c r="L228" s="40"/>
      <c r="M228" s="196" t="s">
        <v>1</v>
      </c>
      <c r="N228" s="197" t="s">
        <v>43</v>
      </c>
      <c r="O228" s="72"/>
      <c r="P228" s="198">
        <f>O228*H228</f>
        <v>0</v>
      </c>
      <c r="Q228" s="198">
        <v>0</v>
      </c>
      <c r="R228" s="198">
        <f>Q228*H228</f>
        <v>0</v>
      </c>
      <c r="S228" s="198">
        <v>2.2000000000000002</v>
      </c>
      <c r="T228" s="199">
        <f>S228*H228</f>
        <v>6.3888000000000007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0" t="s">
        <v>151</v>
      </c>
      <c r="AT228" s="200" t="s">
        <v>147</v>
      </c>
      <c r="AU228" s="200" t="s">
        <v>88</v>
      </c>
      <c r="AY228" s="18" t="s">
        <v>144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18" t="s">
        <v>86</v>
      </c>
      <c r="BK228" s="201">
        <f>ROUND(I228*H228,2)</f>
        <v>0</v>
      </c>
      <c r="BL228" s="18" t="s">
        <v>151</v>
      </c>
      <c r="BM228" s="200" t="s">
        <v>1215</v>
      </c>
    </row>
    <row r="229" spans="1:65" s="13" customFormat="1" ht="11.25">
      <c r="B229" s="202"/>
      <c r="C229" s="203"/>
      <c r="D229" s="204" t="s">
        <v>153</v>
      </c>
      <c r="E229" s="205" t="s">
        <v>1</v>
      </c>
      <c r="F229" s="206" t="s">
        <v>1216</v>
      </c>
      <c r="G229" s="203"/>
      <c r="H229" s="207">
        <v>2.9039999999999999</v>
      </c>
      <c r="I229" s="208"/>
      <c r="J229" s="203"/>
      <c r="K229" s="203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153</v>
      </c>
      <c r="AU229" s="213" t="s">
        <v>88</v>
      </c>
      <c r="AV229" s="13" t="s">
        <v>88</v>
      </c>
      <c r="AW229" s="13" t="s">
        <v>34</v>
      </c>
      <c r="AX229" s="13" t="s">
        <v>86</v>
      </c>
      <c r="AY229" s="213" t="s">
        <v>144</v>
      </c>
    </row>
    <row r="230" spans="1:65" s="2" customFormat="1" ht="24.2" customHeight="1">
      <c r="A230" s="35"/>
      <c r="B230" s="36"/>
      <c r="C230" s="188" t="s">
        <v>288</v>
      </c>
      <c r="D230" s="188" t="s">
        <v>147</v>
      </c>
      <c r="E230" s="189" t="s">
        <v>1217</v>
      </c>
      <c r="F230" s="190" t="s">
        <v>1218</v>
      </c>
      <c r="G230" s="191" t="s">
        <v>174</v>
      </c>
      <c r="H230" s="192">
        <v>19.36</v>
      </c>
      <c r="I230" s="193"/>
      <c r="J230" s="194">
        <f>ROUND(I230*H230,2)</f>
        <v>0</v>
      </c>
      <c r="K230" s="195"/>
      <c r="L230" s="40"/>
      <c r="M230" s="196" t="s">
        <v>1</v>
      </c>
      <c r="N230" s="197" t="s">
        <v>43</v>
      </c>
      <c r="O230" s="72"/>
      <c r="P230" s="198">
        <f>O230*H230</f>
        <v>0</v>
      </c>
      <c r="Q230" s="198">
        <v>0</v>
      </c>
      <c r="R230" s="198">
        <f>Q230*H230</f>
        <v>0</v>
      </c>
      <c r="S230" s="198">
        <v>0.12</v>
      </c>
      <c r="T230" s="199">
        <f>S230*H230</f>
        <v>2.3231999999999999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0" t="s">
        <v>151</v>
      </c>
      <c r="AT230" s="200" t="s">
        <v>147</v>
      </c>
      <c r="AU230" s="200" t="s">
        <v>88</v>
      </c>
      <c r="AY230" s="18" t="s">
        <v>144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18" t="s">
        <v>86</v>
      </c>
      <c r="BK230" s="201">
        <f>ROUND(I230*H230,2)</f>
        <v>0</v>
      </c>
      <c r="BL230" s="18" t="s">
        <v>151</v>
      </c>
      <c r="BM230" s="200" t="s">
        <v>1219</v>
      </c>
    </row>
    <row r="231" spans="1:65" s="14" customFormat="1" ht="11.25">
      <c r="B231" s="218"/>
      <c r="C231" s="219"/>
      <c r="D231" s="204" t="s">
        <v>153</v>
      </c>
      <c r="E231" s="220" t="s">
        <v>1</v>
      </c>
      <c r="F231" s="221" t="s">
        <v>1166</v>
      </c>
      <c r="G231" s="219"/>
      <c r="H231" s="220" t="s">
        <v>1</v>
      </c>
      <c r="I231" s="222"/>
      <c r="J231" s="219"/>
      <c r="K231" s="219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153</v>
      </c>
      <c r="AU231" s="227" t="s">
        <v>88</v>
      </c>
      <c r="AV231" s="14" t="s">
        <v>86</v>
      </c>
      <c r="AW231" s="14" t="s">
        <v>34</v>
      </c>
      <c r="AX231" s="14" t="s">
        <v>78</v>
      </c>
      <c r="AY231" s="227" t="s">
        <v>144</v>
      </c>
    </row>
    <row r="232" spans="1:65" s="13" customFormat="1" ht="11.25">
      <c r="B232" s="202"/>
      <c r="C232" s="203"/>
      <c r="D232" s="204" t="s">
        <v>153</v>
      </c>
      <c r="E232" s="205" t="s">
        <v>1</v>
      </c>
      <c r="F232" s="206" t="s">
        <v>1200</v>
      </c>
      <c r="G232" s="203"/>
      <c r="H232" s="207">
        <v>12.6</v>
      </c>
      <c r="I232" s="208"/>
      <c r="J232" s="203"/>
      <c r="K232" s="203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153</v>
      </c>
      <c r="AU232" s="213" t="s">
        <v>88</v>
      </c>
      <c r="AV232" s="13" t="s">
        <v>88</v>
      </c>
      <c r="AW232" s="13" t="s">
        <v>34</v>
      </c>
      <c r="AX232" s="13" t="s">
        <v>78</v>
      </c>
      <c r="AY232" s="213" t="s">
        <v>144</v>
      </c>
    </row>
    <row r="233" spans="1:65" s="14" customFormat="1" ht="11.25">
      <c r="B233" s="218"/>
      <c r="C233" s="219"/>
      <c r="D233" s="204" t="s">
        <v>153</v>
      </c>
      <c r="E233" s="220" t="s">
        <v>1</v>
      </c>
      <c r="F233" s="221" t="s">
        <v>1172</v>
      </c>
      <c r="G233" s="219"/>
      <c r="H233" s="220" t="s">
        <v>1</v>
      </c>
      <c r="I233" s="222"/>
      <c r="J233" s="219"/>
      <c r="K233" s="219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153</v>
      </c>
      <c r="AU233" s="227" t="s">
        <v>88</v>
      </c>
      <c r="AV233" s="14" t="s">
        <v>86</v>
      </c>
      <c r="AW233" s="14" t="s">
        <v>34</v>
      </c>
      <c r="AX233" s="14" t="s">
        <v>78</v>
      </c>
      <c r="AY233" s="227" t="s">
        <v>144</v>
      </c>
    </row>
    <row r="234" spans="1:65" s="13" customFormat="1" ht="11.25">
      <c r="B234" s="202"/>
      <c r="C234" s="203"/>
      <c r="D234" s="204" t="s">
        <v>153</v>
      </c>
      <c r="E234" s="205" t="s">
        <v>1</v>
      </c>
      <c r="F234" s="206" t="s">
        <v>1203</v>
      </c>
      <c r="G234" s="203"/>
      <c r="H234" s="207">
        <v>6.76</v>
      </c>
      <c r="I234" s="208"/>
      <c r="J234" s="203"/>
      <c r="K234" s="203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153</v>
      </c>
      <c r="AU234" s="213" t="s">
        <v>88</v>
      </c>
      <c r="AV234" s="13" t="s">
        <v>88</v>
      </c>
      <c r="AW234" s="13" t="s">
        <v>34</v>
      </c>
      <c r="AX234" s="13" t="s">
        <v>78</v>
      </c>
      <c r="AY234" s="213" t="s">
        <v>144</v>
      </c>
    </row>
    <row r="235" spans="1:65" s="15" customFormat="1" ht="11.25">
      <c r="B235" s="228"/>
      <c r="C235" s="229"/>
      <c r="D235" s="204" t="s">
        <v>153</v>
      </c>
      <c r="E235" s="230" t="s">
        <v>1</v>
      </c>
      <c r="F235" s="231" t="s">
        <v>164</v>
      </c>
      <c r="G235" s="229"/>
      <c r="H235" s="232">
        <v>19.36</v>
      </c>
      <c r="I235" s="233"/>
      <c r="J235" s="229"/>
      <c r="K235" s="229"/>
      <c r="L235" s="234"/>
      <c r="M235" s="235"/>
      <c r="N235" s="236"/>
      <c r="O235" s="236"/>
      <c r="P235" s="236"/>
      <c r="Q235" s="236"/>
      <c r="R235" s="236"/>
      <c r="S235" s="236"/>
      <c r="T235" s="237"/>
      <c r="AT235" s="238" t="s">
        <v>153</v>
      </c>
      <c r="AU235" s="238" t="s">
        <v>88</v>
      </c>
      <c r="AV235" s="15" t="s">
        <v>151</v>
      </c>
      <c r="AW235" s="15" t="s">
        <v>34</v>
      </c>
      <c r="AX235" s="15" t="s">
        <v>86</v>
      </c>
      <c r="AY235" s="238" t="s">
        <v>144</v>
      </c>
    </row>
    <row r="236" spans="1:65" s="2" customFormat="1" ht="14.45" customHeight="1">
      <c r="A236" s="35"/>
      <c r="B236" s="36"/>
      <c r="C236" s="188" t="s">
        <v>292</v>
      </c>
      <c r="D236" s="188" t="s">
        <v>147</v>
      </c>
      <c r="E236" s="189" t="s">
        <v>1220</v>
      </c>
      <c r="F236" s="190" t="s">
        <v>1221</v>
      </c>
      <c r="G236" s="191" t="s">
        <v>150</v>
      </c>
      <c r="H236" s="192">
        <v>27.462</v>
      </c>
      <c r="I236" s="193"/>
      <c r="J236" s="194">
        <f>ROUND(I236*H236,2)</f>
        <v>0</v>
      </c>
      <c r="K236" s="195"/>
      <c r="L236" s="40"/>
      <c r="M236" s="196" t="s">
        <v>1</v>
      </c>
      <c r="N236" s="197" t="s">
        <v>43</v>
      </c>
      <c r="O236" s="72"/>
      <c r="P236" s="198">
        <f>O236*H236</f>
        <v>0</v>
      </c>
      <c r="Q236" s="198">
        <v>0</v>
      </c>
      <c r="R236" s="198">
        <f>Q236*H236</f>
        <v>0</v>
      </c>
      <c r="S236" s="198">
        <v>1.4</v>
      </c>
      <c r="T236" s="199">
        <f>S236*H236</f>
        <v>38.446799999999996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0" t="s">
        <v>151</v>
      </c>
      <c r="AT236" s="200" t="s">
        <v>147</v>
      </c>
      <c r="AU236" s="200" t="s">
        <v>88</v>
      </c>
      <c r="AY236" s="18" t="s">
        <v>144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18" t="s">
        <v>86</v>
      </c>
      <c r="BK236" s="201">
        <f>ROUND(I236*H236,2)</f>
        <v>0</v>
      </c>
      <c r="BL236" s="18" t="s">
        <v>151</v>
      </c>
      <c r="BM236" s="200" t="s">
        <v>1222</v>
      </c>
    </row>
    <row r="237" spans="1:65" s="14" customFormat="1" ht="11.25">
      <c r="B237" s="218"/>
      <c r="C237" s="219"/>
      <c r="D237" s="204" t="s">
        <v>153</v>
      </c>
      <c r="E237" s="220" t="s">
        <v>1</v>
      </c>
      <c r="F237" s="221" t="s">
        <v>1158</v>
      </c>
      <c r="G237" s="219"/>
      <c r="H237" s="220" t="s">
        <v>1</v>
      </c>
      <c r="I237" s="222"/>
      <c r="J237" s="219"/>
      <c r="K237" s="219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153</v>
      </c>
      <c r="AU237" s="227" t="s">
        <v>88</v>
      </c>
      <c r="AV237" s="14" t="s">
        <v>86</v>
      </c>
      <c r="AW237" s="14" t="s">
        <v>34</v>
      </c>
      <c r="AX237" s="14" t="s">
        <v>78</v>
      </c>
      <c r="AY237" s="227" t="s">
        <v>144</v>
      </c>
    </row>
    <row r="238" spans="1:65" s="13" customFormat="1" ht="11.25">
      <c r="B238" s="202"/>
      <c r="C238" s="203"/>
      <c r="D238" s="204" t="s">
        <v>153</v>
      </c>
      <c r="E238" s="205" t="s">
        <v>1</v>
      </c>
      <c r="F238" s="206" t="s">
        <v>1196</v>
      </c>
      <c r="G238" s="203"/>
      <c r="H238" s="207">
        <v>4.68</v>
      </c>
      <c r="I238" s="208"/>
      <c r="J238" s="203"/>
      <c r="K238" s="203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153</v>
      </c>
      <c r="AU238" s="213" t="s">
        <v>88</v>
      </c>
      <c r="AV238" s="13" t="s">
        <v>88</v>
      </c>
      <c r="AW238" s="13" t="s">
        <v>34</v>
      </c>
      <c r="AX238" s="13" t="s">
        <v>78</v>
      </c>
      <c r="AY238" s="213" t="s">
        <v>144</v>
      </c>
    </row>
    <row r="239" spans="1:65" s="14" customFormat="1" ht="11.25">
      <c r="B239" s="218"/>
      <c r="C239" s="219"/>
      <c r="D239" s="204" t="s">
        <v>153</v>
      </c>
      <c r="E239" s="220" t="s">
        <v>1</v>
      </c>
      <c r="F239" s="221" t="s">
        <v>1160</v>
      </c>
      <c r="G239" s="219"/>
      <c r="H239" s="220" t="s">
        <v>1</v>
      </c>
      <c r="I239" s="222"/>
      <c r="J239" s="219"/>
      <c r="K239" s="219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153</v>
      </c>
      <c r="AU239" s="227" t="s">
        <v>88</v>
      </c>
      <c r="AV239" s="14" t="s">
        <v>86</v>
      </c>
      <c r="AW239" s="14" t="s">
        <v>34</v>
      </c>
      <c r="AX239" s="14" t="s">
        <v>78</v>
      </c>
      <c r="AY239" s="227" t="s">
        <v>144</v>
      </c>
    </row>
    <row r="240" spans="1:65" s="13" customFormat="1" ht="11.25">
      <c r="B240" s="202"/>
      <c r="C240" s="203"/>
      <c r="D240" s="204" t="s">
        <v>153</v>
      </c>
      <c r="E240" s="205" t="s">
        <v>1</v>
      </c>
      <c r="F240" s="206" t="s">
        <v>1197</v>
      </c>
      <c r="G240" s="203"/>
      <c r="H240" s="207">
        <v>33.54</v>
      </c>
      <c r="I240" s="208"/>
      <c r="J240" s="203"/>
      <c r="K240" s="203"/>
      <c r="L240" s="209"/>
      <c r="M240" s="210"/>
      <c r="N240" s="211"/>
      <c r="O240" s="211"/>
      <c r="P240" s="211"/>
      <c r="Q240" s="211"/>
      <c r="R240" s="211"/>
      <c r="S240" s="211"/>
      <c r="T240" s="212"/>
      <c r="AT240" s="213" t="s">
        <v>153</v>
      </c>
      <c r="AU240" s="213" t="s">
        <v>88</v>
      </c>
      <c r="AV240" s="13" t="s">
        <v>88</v>
      </c>
      <c r="AW240" s="13" t="s">
        <v>34</v>
      </c>
      <c r="AX240" s="13" t="s">
        <v>78</v>
      </c>
      <c r="AY240" s="213" t="s">
        <v>144</v>
      </c>
    </row>
    <row r="241" spans="1:65" s="14" customFormat="1" ht="11.25">
      <c r="B241" s="218"/>
      <c r="C241" s="219"/>
      <c r="D241" s="204" t="s">
        <v>153</v>
      </c>
      <c r="E241" s="220" t="s">
        <v>1</v>
      </c>
      <c r="F241" s="221" t="s">
        <v>1162</v>
      </c>
      <c r="G241" s="219"/>
      <c r="H241" s="220" t="s">
        <v>1</v>
      </c>
      <c r="I241" s="222"/>
      <c r="J241" s="219"/>
      <c r="K241" s="219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153</v>
      </c>
      <c r="AU241" s="227" t="s">
        <v>88</v>
      </c>
      <c r="AV241" s="14" t="s">
        <v>86</v>
      </c>
      <c r="AW241" s="14" t="s">
        <v>34</v>
      </c>
      <c r="AX241" s="14" t="s">
        <v>78</v>
      </c>
      <c r="AY241" s="227" t="s">
        <v>144</v>
      </c>
    </row>
    <row r="242" spans="1:65" s="13" customFormat="1" ht="11.25">
      <c r="B242" s="202"/>
      <c r="C242" s="203"/>
      <c r="D242" s="204" t="s">
        <v>153</v>
      </c>
      <c r="E242" s="205" t="s">
        <v>1</v>
      </c>
      <c r="F242" s="206" t="s">
        <v>1198</v>
      </c>
      <c r="G242" s="203"/>
      <c r="H242" s="207">
        <v>19.27</v>
      </c>
      <c r="I242" s="208"/>
      <c r="J242" s="203"/>
      <c r="K242" s="203"/>
      <c r="L242" s="209"/>
      <c r="M242" s="210"/>
      <c r="N242" s="211"/>
      <c r="O242" s="211"/>
      <c r="P242" s="211"/>
      <c r="Q242" s="211"/>
      <c r="R242" s="211"/>
      <c r="S242" s="211"/>
      <c r="T242" s="212"/>
      <c r="AT242" s="213" t="s">
        <v>153</v>
      </c>
      <c r="AU242" s="213" t="s">
        <v>88</v>
      </c>
      <c r="AV242" s="13" t="s">
        <v>88</v>
      </c>
      <c r="AW242" s="13" t="s">
        <v>34</v>
      </c>
      <c r="AX242" s="13" t="s">
        <v>78</v>
      </c>
      <c r="AY242" s="213" t="s">
        <v>144</v>
      </c>
    </row>
    <row r="243" spans="1:65" s="14" customFormat="1" ht="11.25">
      <c r="B243" s="218"/>
      <c r="C243" s="219"/>
      <c r="D243" s="204" t="s">
        <v>153</v>
      </c>
      <c r="E243" s="220" t="s">
        <v>1</v>
      </c>
      <c r="F243" s="221" t="s">
        <v>1164</v>
      </c>
      <c r="G243" s="219"/>
      <c r="H243" s="220" t="s">
        <v>1</v>
      </c>
      <c r="I243" s="222"/>
      <c r="J243" s="219"/>
      <c r="K243" s="219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153</v>
      </c>
      <c r="AU243" s="227" t="s">
        <v>88</v>
      </c>
      <c r="AV243" s="14" t="s">
        <v>86</v>
      </c>
      <c r="AW243" s="14" t="s">
        <v>34</v>
      </c>
      <c r="AX243" s="14" t="s">
        <v>78</v>
      </c>
      <c r="AY243" s="227" t="s">
        <v>144</v>
      </c>
    </row>
    <row r="244" spans="1:65" s="13" customFormat="1" ht="11.25">
      <c r="B244" s="202"/>
      <c r="C244" s="203"/>
      <c r="D244" s="204" t="s">
        <v>153</v>
      </c>
      <c r="E244" s="205" t="s">
        <v>1</v>
      </c>
      <c r="F244" s="206" t="s">
        <v>1199</v>
      </c>
      <c r="G244" s="203"/>
      <c r="H244" s="207">
        <v>8.82</v>
      </c>
      <c r="I244" s="208"/>
      <c r="J244" s="203"/>
      <c r="K244" s="203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153</v>
      </c>
      <c r="AU244" s="213" t="s">
        <v>88</v>
      </c>
      <c r="AV244" s="13" t="s">
        <v>88</v>
      </c>
      <c r="AW244" s="13" t="s">
        <v>34</v>
      </c>
      <c r="AX244" s="13" t="s">
        <v>78</v>
      </c>
      <c r="AY244" s="213" t="s">
        <v>144</v>
      </c>
    </row>
    <row r="245" spans="1:65" s="14" customFormat="1" ht="11.25">
      <c r="B245" s="218"/>
      <c r="C245" s="219"/>
      <c r="D245" s="204" t="s">
        <v>153</v>
      </c>
      <c r="E245" s="220" t="s">
        <v>1</v>
      </c>
      <c r="F245" s="221" t="s">
        <v>1174</v>
      </c>
      <c r="G245" s="219"/>
      <c r="H245" s="220" t="s">
        <v>1</v>
      </c>
      <c r="I245" s="222"/>
      <c r="J245" s="219"/>
      <c r="K245" s="219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153</v>
      </c>
      <c r="AU245" s="227" t="s">
        <v>88</v>
      </c>
      <c r="AV245" s="14" t="s">
        <v>86</v>
      </c>
      <c r="AW245" s="14" t="s">
        <v>34</v>
      </c>
      <c r="AX245" s="14" t="s">
        <v>78</v>
      </c>
      <c r="AY245" s="227" t="s">
        <v>144</v>
      </c>
    </row>
    <row r="246" spans="1:65" s="13" customFormat="1" ht="11.25">
      <c r="B246" s="202"/>
      <c r="C246" s="203"/>
      <c r="D246" s="204" t="s">
        <v>153</v>
      </c>
      <c r="E246" s="205" t="s">
        <v>1</v>
      </c>
      <c r="F246" s="206" t="s">
        <v>1204</v>
      </c>
      <c r="G246" s="203"/>
      <c r="H246" s="207">
        <v>4.16</v>
      </c>
      <c r="I246" s="208"/>
      <c r="J246" s="203"/>
      <c r="K246" s="203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153</v>
      </c>
      <c r="AU246" s="213" t="s">
        <v>88</v>
      </c>
      <c r="AV246" s="13" t="s">
        <v>88</v>
      </c>
      <c r="AW246" s="13" t="s">
        <v>34</v>
      </c>
      <c r="AX246" s="13" t="s">
        <v>78</v>
      </c>
      <c r="AY246" s="213" t="s">
        <v>144</v>
      </c>
    </row>
    <row r="247" spans="1:65" s="14" customFormat="1" ht="11.25">
      <c r="B247" s="218"/>
      <c r="C247" s="219"/>
      <c r="D247" s="204" t="s">
        <v>153</v>
      </c>
      <c r="E247" s="220" t="s">
        <v>1</v>
      </c>
      <c r="F247" s="221" t="s">
        <v>1176</v>
      </c>
      <c r="G247" s="219"/>
      <c r="H247" s="220" t="s">
        <v>1</v>
      </c>
      <c r="I247" s="222"/>
      <c r="J247" s="219"/>
      <c r="K247" s="219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153</v>
      </c>
      <c r="AU247" s="227" t="s">
        <v>88</v>
      </c>
      <c r="AV247" s="14" t="s">
        <v>86</v>
      </c>
      <c r="AW247" s="14" t="s">
        <v>34</v>
      </c>
      <c r="AX247" s="14" t="s">
        <v>78</v>
      </c>
      <c r="AY247" s="227" t="s">
        <v>144</v>
      </c>
    </row>
    <row r="248" spans="1:65" s="13" customFormat="1" ht="11.25">
      <c r="B248" s="202"/>
      <c r="C248" s="203"/>
      <c r="D248" s="204" t="s">
        <v>153</v>
      </c>
      <c r="E248" s="205" t="s">
        <v>1</v>
      </c>
      <c r="F248" s="206" t="s">
        <v>1205</v>
      </c>
      <c r="G248" s="203"/>
      <c r="H248" s="207">
        <v>8.17</v>
      </c>
      <c r="I248" s="208"/>
      <c r="J248" s="203"/>
      <c r="K248" s="203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153</v>
      </c>
      <c r="AU248" s="213" t="s">
        <v>88</v>
      </c>
      <c r="AV248" s="13" t="s">
        <v>88</v>
      </c>
      <c r="AW248" s="13" t="s">
        <v>34</v>
      </c>
      <c r="AX248" s="13" t="s">
        <v>78</v>
      </c>
      <c r="AY248" s="213" t="s">
        <v>144</v>
      </c>
    </row>
    <row r="249" spans="1:65" s="14" customFormat="1" ht="11.25">
      <c r="B249" s="218"/>
      <c r="C249" s="219"/>
      <c r="D249" s="204" t="s">
        <v>153</v>
      </c>
      <c r="E249" s="220" t="s">
        <v>1</v>
      </c>
      <c r="F249" s="221" t="s">
        <v>1178</v>
      </c>
      <c r="G249" s="219"/>
      <c r="H249" s="220" t="s">
        <v>1</v>
      </c>
      <c r="I249" s="222"/>
      <c r="J249" s="219"/>
      <c r="K249" s="219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153</v>
      </c>
      <c r="AU249" s="227" t="s">
        <v>88</v>
      </c>
      <c r="AV249" s="14" t="s">
        <v>86</v>
      </c>
      <c r="AW249" s="14" t="s">
        <v>34</v>
      </c>
      <c r="AX249" s="14" t="s">
        <v>78</v>
      </c>
      <c r="AY249" s="227" t="s">
        <v>144</v>
      </c>
    </row>
    <row r="250" spans="1:65" s="13" customFormat="1" ht="11.25">
      <c r="B250" s="202"/>
      <c r="C250" s="203"/>
      <c r="D250" s="204" t="s">
        <v>153</v>
      </c>
      <c r="E250" s="205" t="s">
        <v>1</v>
      </c>
      <c r="F250" s="206" t="s">
        <v>1206</v>
      </c>
      <c r="G250" s="203"/>
      <c r="H250" s="207">
        <v>12.9</v>
      </c>
      <c r="I250" s="208"/>
      <c r="J250" s="203"/>
      <c r="K250" s="203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153</v>
      </c>
      <c r="AU250" s="213" t="s">
        <v>88</v>
      </c>
      <c r="AV250" s="13" t="s">
        <v>88</v>
      </c>
      <c r="AW250" s="13" t="s">
        <v>34</v>
      </c>
      <c r="AX250" s="13" t="s">
        <v>78</v>
      </c>
      <c r="AY250" s="213" t="s">
        <v>144</v>
      </c>
    </row>
    <row r="251" spans="1:65" s="15" customFormat="1" ht="11.25">
      <c r="B251" s="228"/>
      <c r="C251" s="229"/>
      <c r="D251" s="204" t="s">
        <v>153</v>
      </c>
      <c r="E251" s="230" t="s">
        <v>1</v>
      </c>
      <c r="F251" s="231" t="s">
        <v>164</v>
      </c>
      <c r="G251" s="229"/>
      <c r="H251" s="232">
        <v>91.54</v>
      </c>
      <c r="I251" s="233"/>
      <c r="J251" s="229"/>
      <c r="K251" s="229"/>
      <c r="L251" s="234"/>
      <c r="M251" s="235"/>
      <c r="N251" s="236"/>
      <c r="O251" s="236"/>
      <c r="P251" s="236"/>
      <c r="Q251" s="236"/>
      <c r="R251" s="236"/>
      <c r="S251" s="236"/>
      <c r="T251" s="237"/>
      <c r="AT251" s="238" t="s">
        <v>153</v>
      </c>
      <c r="AU251" s="238" t="s">
        <v>88</v>
      </c>
      <c r="AV251" s="15" t="s">
        <v>151</v>
      </c>
      <c r="AW251" s="15" t="s">
        <v>34</v>
      </c>
      <c r="AX251" s="15" t="s">
        <v>78</v>
      </c>
      <c r="AY251" s="238" t="s">
        <v>144</v>
      </c>
    </row>
    <row r="252" spans="1:65" s="13" customFormat="1" ht="11.25">
      <c r="B252" s="202"/>
      <c r="C252" s="203"/>
      <c r="D252" s="204" t="s">
        <v>153</v>
      </c>
      <c r="E252" s="205" t="s">
        <v>1</v>
      </c>
      <c r="F252" s="206" t="s">
        <v>1223</v>
      </c>
      <c r="G252" s="203"/>
      <c r="H252" s="207">
        <v>27.462</v>
      </c>
      <c r="I252" s="208"/>
      <c r="J252" s="203"/>
      <c r="K252" s="203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153</v>
      </c>
      <c r="AU252" s="213" t="s">
        <v>88</v>
      </c>
      <c r="AV252" s="13" t="s">
        <v>88</v>
      </c>
      <c r="AW252" s="13" t="s">
        <v>34</v>
      </c>
      <c r="AX252" s="13" t="s">
        <v>86</v>
      </c>
      <c r="AY252" s="213" t="s">
        <v>144</v>
      </c>
    </row>
    <row r="253" spans="1:65" s="2" customFormat="1" ht="14.45" customHeight="1">
      <c r="A253" s="35"/>
      <c r="B253" s="36"/>
      <c r="C253" s="188" t="s">
        <v>297</v>
      </c>
      <c r="D253" s="188" t="s">
        <v>147</v>
      </c>
      <c r="E253" s="189" t="s">
        <v>367</v>
      </c>
      <c r="F253" s="190" t="s">
        <v>368</v>
      </c>
      <c r="G253" s="191" t="s">
        <v>174</v>
      </c>
      <c r="H253" s="192">
        <v>3.22</v>
      </c>
      <c r="I253" s="193"/>
      <c r="J253" s="194">
        <f>ROUND(I253*H253,2)</f>
        <v>0</v>
      </c>
      <c r="K253" s="195"/>
      <c r="L253" s="40"/>
      <c r="M253" s="196" t="s">
        <v>1</v>
      </c>
      <c r="N253" s="197" t="s">
        <v>43</v>
      </c>
      <c r="O253" s="72"/>
      <c r="P253" s="198">
        <f>O253*H253</f>
        <v>0</v>
      </c>
      <c r="Q253" s="198">
        <v>0</v>
      </c>
      <c r="R253" s="198">
        <f>Q253*H253</f>
        <v>0</v>
      </c>
      <c r="S253" s="198">
        <v>6.7000000000000004E-2</v>
      </c>
      <c r="T253" s="199">
        <f>S253*H253</f>
        <v>0.21574000000000002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0" t="s">
        <v>151</v>
      </c>
      <c r="AT253" s="200" t="s">
        <v>147</v>
      </c>
      <c r="AU253" s="200" t="s">
        <v>88</v>
      </c>
      <c r="AY253" s="18" t="s">
        <v>144</v>
      </c>
      <c r="BE253" s="201">
        <f>IF(N253="základní",J253,0)</f>
        <v>0</v>
      </c>
      <c r="BF253" s="201">
        <f>IF(N253="snížená",J253,0)</f>
        <v>0</v>
      </c>
      <c r="BG253" s="201">
        <f>IF(N253="zákl. přenesená",J253,0)</f>
        <v>0</v>
      </c>
      <c r="BH253" s="201">
        <f>IF(N253="sníž. přenesená",J253,0)</f>
        <v>0</v>
      </c>
      <c r="BI253" s="201">
        <f>IF(N253="nulová",J253,0)</f>
        <v>0</v>
      </c>
      <c r="BJ253" s="18" t="s">
        <v>86</v>
      </c>
      <c r="BK253" s="201">
        <f>ROUND(I253*H253,2)</f>
        <v>0</v>
      </c>
      <c r="BL253" s="18" t="s">
        <v>151</v>
      </c>
      <c r="BM253" s="200" t="s">
        <v>1224</v>
      </c>
    </row>
    <row r="254" spans="1:65" s="13" customFormat="1" ht="11.25">
      <c r="B254" s="202"/>
      <c r="C254" s="203"/>
      <c r="D254" s="204" t="s">
        <v>153</v>
      </c>
      <c r="E254" s="205" t="s">
        <v>1</v>
      </c>
      <c r="F254" s="206" t="s">
        <v>1225</v>
      </c>
      <c r="G254" s="203"/>
      <c r="H254" s="207">
        <v>3.22</v>
      </c>
      <c r="I254" s="208"/>
      <c r="J254" s="203"/>
      <c r="K254" s="203"/>
      <c r="L254" s="209"/>
      <c r="M254" s="210"/>
      <c r="N254" s="211"/>
      <c r="O254" s="211"/>
      <c r="P254" s="211"/>
      <c r="Q254" s="211"/>
      <c r="R254" s="211"/>
      <c r="S254" s="211"/>
      <c r="T254" s="212"/>
      <c r="AT254" s="213" t="s">
        <v>153</v>
      </c>
      <c r="AU254" s="213" t="s">
        <v>88</v>
      </c>
      <c r="AV254" s="13" t="s">
        <v>88</v>
      </c>
      <c r="AW254" s="13" t="s">
        <v>34</v>
      </c>
      <c r="AX254" s="13" t="s">
        <v>86</v>
      </c>
      <c r="AY254" s="213" t="s">
        <v>144</v>
      </c>
    </row>
    <row r="255" spans="1:65" s="2" customFormat="1" ht="24.2" customHeight="1">
      <c r="A255" s="35"/>
      <c r="B255" s="36"/>
      <c r="C255" s="188" t="s">
        <v>301</v>
      </c>
      <c r="D255" s="188" t="s">
        <v>147</v>
      </c>
      <c r="E255" s="189" t="s">
        <v>1226</v>
      </c>
      <c r="F255" s="190" t="s">
        <v>1227</v>
      </c>
      <c r="G255" s="191" t="s">
        <v>174</v>
      </c>
      <c r="H255" s="192">
        <v>3.22</v>
      </c>
      <c r="I255" s="193"/>
      <c r="J255" s="194">
        <f>ROUND(I255*H255,2)</f>
        <v>0</v>
      </c>
      <c r="K255" s="195"/>
      <c r="L255" s="40"/>
      <c r="M255" s="196" t="s">
        <v>1</v>
      </c>
      <c r="N255" s="197" t="s">
        <v>43</v>
      </c>
      <c r="O255" s="72"/>
      <c r="P255" s="198">
        <f>O255*H255</f>
        <v>0</v>
      </c>
      <c r="Q255" s="198">
        <v>0</v>
      </c>
      <c r="R255" s="198">
        <f>Q255*H255</f>
        <v>0</v>
      </c>
      <c r="S255" s="198">
        <v>6.7000000000000004E-2</v>
      </c>
      <c r="T255" s="199">
        <f>S255*H255</f>
        <v>0.21574000000000002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0" t="s">
        <v>151</v>
      </c>
      <c r="AT255" s="200" t="s">
        <v>147</v>
      </c>
      <c r="AU255" s="200" t="s">
        <v>88</v>
      </c>
      <c r="AY255" s="18" t="s">
        <v>144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18" t="s">
        <v>86</v>
      </c>
      <c r="BK255" s="201">
        <f>ROUND(I255*H255,2)</f>
        <v>0</v>
      </c>
      <c r="BL255" s="18" t="s">
        <v>151</v>
      </c>
      <c r="BM255" s="200" t="s">
        <v>1228</v>
      </c>
    </row>
    <row r="256" spans="1:65" s="13" customFormat="1" ht="11.25">
      <c r="B256" s="202"/>
      <c r="C256" s="203"/>
      <c r="D256" s="204" t="s">
        <v>153</v>
      </c>
      <c r="E256" s="205" t="s">
        <v>1</v>
      </c>
      <c r="F256" s="206" t="s">
        <v>1225</v>
      </c>
      <c r="G256" s="203"/>
      <c r="H256" s="207">
        <v>3.22</v>
      </c>
      <c r="I256" s="208"/>
      <c r="J256" s="203"/>
      <c r="K256" s="203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153</v>
      </c>
      <c r="AU256" s="213" t="s">
        <v>88</v>
      </c>
      <c r="AV256" s="13" t="s">
        <v>88</v>
      </c>
      <c r="AW256" s="13" t="s">
        <v>34</v>
      </c>
      <c r="AX256" s="13" t="s">
        <v>86</v>
      </c>
      <c r="AY256" s="213" t="s">
        <v>144</v>
      </c>
    </row>
    <row r="257" spans="1:65" s="2" customFormat="1" ht="14.45" customHeight="1">
      <c r="A257" s="35"/>
      <c r="B257" s="36"/>
      <c r="C257" s="188" t="s">
        <v>305</v>
      </c>
      <c r="D257" s="188" t="s">
        <v>147</v>
      </c>
      <c r="E257" s="189" t="s">
        <v>1229</v>
      </c>
      <c r="F257" s="190" t="s">
        <v>1230</v>
      </c>
      <c r="G257" s="191" t="s">
        <v>174</v>
      </c>
      <c r="H257" s="192">
        <v>4</v>
      </c>
      <c r="I257" s="193"/>
      <c r="J257" s="194">
        <f>ROUND(I257*H257,2)</f>
        <v>0</v>
      </c>
      <c r="K257" s="195"/>
      <c r="L257" s="40"/>
      <c r="M257" s="196" t="s">
        <v>1</v>
      </c>
      <c r="N257" s="197" t="s">
        <v>43</v>
      </c>
      <c r="O257" s="72"/>
      <c r="P257" s="198">
        <f>O257*H257</f>
        <v>0</v>
      </c>
      <c r="Q257" s="198">
        <v>0</v>
      </c>
      <c r="R257" s="198">
        <f>Q257*H257</f>
        <v>0</v>
      </c>
      <c r="S257" s="198">
        <v>7.5999999999999998E-2</v>
      </c>
      <c r="T257" s="199">
        <f>S257*H257</f>
        <v>0.30399999999999999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0" t="s">
        <v>151</v>
      </c>
      <c r="AT257" s="200" t="s">
        <v>147</v>
      </c>
      <c r="AU257" s="200" t="s">
        <v>88</v>
      </c>
      <c r="AY257" s="18" t="s">
        <v>144</v>
      </c>
      <c r="BE257" s="201">
        <f>IF(N257="základní",J257,0)</f>
        <v>0</v>
      </c>
      <c r="BF257" s="201">
        <f>IF(N257="snížená",J257,0)</f>
        <v>0</v>
      </c>
      <c r="BG257" s="201">
        <f>IF(N257="zákl. přenesená",J257,0)</f>
        <v>0</v>
      </c>
      <c r="BH257" s="201">
        <f>IF(N257="sníž. přenesená",J257,0)</f>
        <v>0</v>
      </c>
      <c r="BI257" s="201">
        <f>IF(N257="nulová",J257,0)</f>
        <v>0</v>
      </c>
      <c r="BJ257" s="18" t="s">
        <v>86</v>
      </c>
      <c r="BK257" s="201">
        <f>ROUND(I257*H257,2)</f>
        <v>0</v>
      </c>
      <c r="BL257" s="18" t="s">
        <v>151</v>
      </c>
      <c r="BM257" s="200" t="s">
        <v>1231</v>
      </c>
    </row>
    <row r="258" spans="1:65" s="13" customFormat="1" ht="11.25">
      <c r="B258" s="202"/>
      <c r="C258" s="203"/>
      <c r="D258" s="204" t="s">
        <v>153</v>
      </c>
      <c r="E258" s="205" t="s">
        <v>1</v>
      </c>
      <c r="F258" s="206" t="s">
        <v>1232</v>
      </c>
      <c r="G258" s="203"/>
      <c r="H258" s="207">
        <v>4</v>
      </c>
      <c r="I258" s="208"/>
      <c r="J258" s="203"/>
      <c r="K258" s="203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153</v>
      </c>
      <c r="AU258" s="213" t="s">
        <v>88</v>
      </c>
      <c r="AV258" s="13" t="s">
        <v>88</v>
      </c>
      <c r="AW258" s="13" t="s">
        <v>34</v>
      </c>
      <c r="AX258" s="13" t="s">
        <v>86</v>
      </c>
      <c r="AY258" s="213" t="s">
        <v>144</v>
      </c>
    </row>
    <row r="259" spans="1:65" s="2" customFormat="1" ht="24.2" customHeight="1">
      <c r="A259" s="35"/>
      <c r="B259" s="36"/>
      <c r="C259" s="188" t="s">
        <v>309</v>
      </c>
      <c r="D259" s="188" t="s">
        <v>147</v>
      </c>
      <c r="E259" s="189" t="s">
        <v>1233</v>
      </c>
      <c r="F259" s="190" t="s">
        <v>1234</v>
      </c>
      <c r="G259" s="191" t="s">
        <v>217</v>
      </c>
      <c r="H259" s="192">
        <v>30</v>
      </c>
      <c r="I259" s="193"/>
      <c r="J259" s="194">
        <f>ROUND(I259*H259,2)</f>
        <v>0</v>
      </c>
      <c r="K259" s="195"/>
      <c r="L259" s="40"/>
      <c r="M259" s="196" t="s">
        <v>1</v>
      </c>
      <c r="N259" s="197" t="s">
        <v>43</v>
      </c>
      <c r="O259" s="72"/>
      <c r="P259" s="198">
        <f>O259*H259</f>
        <v>0</v>
      </c>
      <c r="Q259" s="198">
        <v>0</v>
      </c>
      <c r="R259" s="198">
        <f>Q259*H259</f>
        <v>0</v>
      </c>
      <c r="S259" s="198">
        <v>6.0000000000000001E-3</v>
      </c>
      <c r="T259" s="199">
        <f>S259*H259</f>
        <v>0.18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0" t="s">
        <v>151</v>
      </c>
      <c r="AT259" s="200" t="s">
        <v>147</v>
      </c>
      <c r="AU259" s="200" t="s">
        <v>88</v>
      </c>
      <c r="AY259" s="18" t="s">
        <v>144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18" t="s">
        <v>86</v>
      </c>
      <c r="BK259" s="201">
        <f>ROUND(I259*H259,2)</f>
        <v>0</v>
      </c>
      <c r="BL259" s="18" t="s">
        <v>151</v>
      </c>
      <c r="BM259" s="200" t="s">
        <v>1235</v>
      </c>
    </row>
    <row r="260" spans="1:65" s="2" customFormat="1" ht="24.2" customHeight="1">
      <c r="A260" s="35"/>
      <c r="B260" s="36"/>
      <c r="C260" s="188" t="s">
        <v>314</v>
      </c>
      <c r="D260" s="188" t="s">
        <v>147</v>
      </c>
      <c r="E260" s="189" t="s">
        <v>1236</v>
      </c>
      <c r="F260" s="190" t="s">
        <v>1237</v>
      </c>
      <c r="G260" s="191" t="s">
        <v>217</v>
      </c>
      <c r="H260" s="192">
        <v>20</v>
      </c>
      <c r="I260" s="193"/>
      <c r="J260" s="194">
        <f>ROUND(I260*H260,2)</f>
        <v>0</v>
      </c>
      <c r="K260" s="195"/>
      <c r="L260" s="40"/>
      <c r="M260" s="196" t="s">
        <v>1</v>
      </c>
      <c r="N260" s="197" t="s">
        <v>43</v>
      </c>
      <c r="O260" s="72"/>
      <c r="P260" s="198">
        <f>O260*H260</f>
        <v>0</v>
      </c>
      <c r="Q260" s="198">
        <v>0</v>
      </c>
      <c r="R260" s="198">
        <f>Q260*H260</f>
        <v>0</v>
      </c>
      <c r="S260" s="198">
        <v>1.7999999999999999E-2</v>
      </c>
      <c r="T260" s="199">
        <f>S260*H260</f>
        <v>0.36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0" t="s">
        <v>151</v>
      </c>
      <c r="AT260" s="200" t="s">
        <v>147</v>
      </c>
      <c r="AU260" s="200" t="s">
        <v>88</v>
      </c>
      <c r="AY260" s="18" t="s">
        <v>144</v>
      </c>
      <c r="BE260" s="201">
        <f>IF(N260="základní",J260,0)</f>
        <v>0</v>
      </c>
      <c r="BF260" s="201">
        <f>IF(N260="snížená",J260,0)</f>
        <v>0</v>
      </c>
      <c r="BG260" s="201">
        <f>IF(N260="zákl. přenesená",J260,0)</f>
        <v>0</v>
      </c>
      <c r="BH260" s="201">
        <f>IF(N260="sníž. přenesená",J260,0)</f>
        <v>0</v>
      </c>
      <c r="BI260" s="201">
        <f>IF(N260="nulová",J260,0)</f>
        <v>0</v>
      </c>
      <c r="BJ260" s="18" t="s">
        <v>86</v>
      </c>
      <c r="BK260" s="201">
        <f>ROUND(I260*H260,2)</f>
        <v>0</v>
      </c>
      <c r="BL260" s="18" t="s">
        <v>151</v>
      </c>
      <c r="BM260" s="200" t="s">
        <v>1238</v>
      </c>
    </row>
    <row r="261" spans="1:65" s="2" customFormat="1" ht="24.2" customHeight="1">
      <c r="A261" s="35"/>
      <c r="B261" s="36"/>
      <c r="C261" s="188" t="s">
        <v>319</v>
      </c>
      <c r="D261" s="188" t="s">
        <v>147</v>
      </c>
      <c r="E261" s="189" t="s">
        <v>1239</v>
      </c>
      <c r="F261" s="190" t="s">
        <v>1240</v>
      </c>
      <c r="G261" s="191" t="s">
        <v>217</v>
      </c>
      <c r="H261" s="192">
        <v>15</v>
      </c>
      <c r="I261" s="193"/>
      <c r="J261" s="194">
        <f>ROUND(I261*H261,2)</f>
        <v>0</v>
      </c>
      <c r="K261" s="195"/>
      <c r="L261" s="40"/>
      <c r="M261" s="196" t="s">
        <v>1</v>
      </c>
      <c r="N261" s="197" t="s">
        <v>43</v>
      </c>
      <c r="O261" s="72"/>
      <c r="P261" s="198">
        <f>O261*H261</f>
        <v>0</v>
      </c>
      <c r="Q261" s="198">
        <v>0</v>
      </c>
      <c r="R261" s="198">
        <f>Q261*H261</f>
        <v>0</v>
      </c>
      <c r="S261" s="198">
        <v>5.3999999999999999E-2</v>
      </c>
      <c r="T261" s="199">
        <f>S261*H261</f>
        <v>0.80999999999999994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0" t="s">
        <v>151</v>
      </c>
      <c r="AT261" s="200" t="s">
        <v>147</v>
      </c>
      <c r="AU261" s="200" t="s">
        <v>88</v>
      </c>
      <c r="AY261" s="18" t="s">
        <v>144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18" t="s">
        <v>86</v>
      </c>
      <c r="BK261" s="201">
        <f>ROUND(I261*H261,2)</f>
        <v>0</v>
      </c>
      <c r="BL261" s="18" t="s">
        <v>151</v>
      </c>
      <c r="BM261" s="200" t="s">
        <v>1241</v>
      </c>
    </row>
    <row r="262" spans="1:65" s="2" customFormat="1" ht="37.9" customHeight="1">
      <c r="A262" s="35"/>
      <c r="B262" s="36"/>
      <c r="C262" s="188" t="s">
        <v>1242</v>
      </c>
      <c r="D262" s="188" t="s">
        <v>147</v>
      </c>
      <c r="E262" s="189" t="s">
        <v>1243</v>
      </c>
      <c r="F262" s="190" t="s">
        <v>1244</v>
      </c>
      <c r="G262" s="191" t="s">
        <v>174</v>
      </c>
      <c r="H262" s="192">
        <v>3.75</v>
      </c>
      <c r="I262" s="193"/>
      <c r="J262" s="194">
        <f>ROUND(I262*H262,2)</f>
        <v>0</v>
      </c>
      <c r="K262" s="195"/>
      <c r="L262" s="40"/>
      <c r="M262" s="196" t="s">
        <v>1</v>
      </c>
      <c r="N262" s="197" t="s">
        <v>43</v>
      </c>
      <c r="O262" s="72"/>
      <c r="P262" s="198">
        <f>O262*H262</f>
        <v>0</v>
      </c>
      <c r="Q262" s="198">
        <v>0</v>
      </c>
      <c r="R262" s="198">
        <f>Q262*H262</f>
        <v>0</v>
      </c>
      <c r="S262" s="198">
        <v>0.05</v>
      </c>
      <c r="T262" s="199">
        <f>S262*H262</f>
        <v>0.1875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0" t="s">
        <v>151</v>
      </c>
      <c r="AT262" s="200" t="s">
        <v>147</v>
      </c>
      <c r="AU262" s="200" t="s">
        <v>88</v>
      </c>
      <c r="AY262" s="18" t="s">
        <v>144</v>
      </c>
      <c r="BE262" s="201">
        <f>IF(N262="základní",J262,0)</f>
        <v>0</v>
      </c>
      <c r="BF262" s="201">
        <f>IF(N262="snížená",J262,0)</f>
        <v>0</v>
      </c>
      <c r="BG262" s="201">
        <f>IF(N262="zákl. přenesená",J262,0)</f>
        <v>0</v>
      </c>
      <c r="BH262" s="201">
        <f>IF(N262="sníž. přenesená",J262,0)</f>
        <v>0</v>
      </c>
      <c r="BI262" s="201">
        <f>IF(N262="nulová",J262,0)</f>
        <v>0</v>
      </c>
      <c r="BJ262" s="18" t="s">
        <v>86</v>
      </c>
      <c r="BK262" s="201">
        <f>ROUND(I262*H262,2)</f>
        <v>0</v>
      </c>
      <c r="BL262" s="18" t="s">
        <v>151</v>
      </c>
      <c r="BM262" s="200" t="s">
        <v>1245</v>
      </c>
    </row>
    <row r="263" spans="1:65" s="13" customFormat="1" ht="11.25">
      <c r="B263" s="202"/>
      <c r="C263" s="203"/>
      <c r="D263" s="204" t="s">
        <v>153</v>
      </c>
      <c r="E263" s="205" t="s">
        <v>1</v>
      </c>
      <c r="F263" s="206" t="s">
        <v>1246</v>
      </c>
      <c r="G263" s="203"/>
      <c r="H263" s="207">
        <v>3.75</v>
      </c>
      <c r="I263" s="208"/>
      <c r="J263" s="203"/>
      <c r="K263" s="203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153</v>
      </c>
      <c r="AU263" s="213" t="s">
        <v>88</v>
      </c>
      <c r="AV263" s="13" t="s">
        <v>88</v>
      </c>
      <c r="AW263" s="13" t="s">
        <v>34</v>
      </c>
      <c r="AX263" s="13" t="s">
        <v>86</v>
      </c>
      <c r="AY263" s="213" t="s">
        <v>144</v>
      </c>
    </row>
    <row r="264" spans="1:65" s="2" customFormat="1" ht="24.2" customHeight="1">
      <c r="A264" s="35"/>
      <c r="B264" s="36"/>
      <c r="C264" s="188" t="s">
        <v>323</v>
      </c>
      <c r="D264" s="188" t="s">
        <v>147</v>
      </c>
      <c r="E264" s="189" t="s">
        <v>1247</v>
      </c>
      <c r="F264" s="190" t="s">
        <v>1248</v>
      </c>
      <c r="G264" s="191" t="s">
        <v>174</v>
      </c>
      <c r="H264" s="192">
        <v>393.14</v>
      </c>
      <c r="I264" s="193"/>
      <c r="J264" s="194">
        <f>ROUND(I264*H264,2)</f>
        <v>0</v>
      </c>
      <c r="K264" s="195"/>
      <c r="L264" s="40"/>
      <c r="M264" s="196" t="s">
        <v>1</v>
      </c>
      <c r="N264" s="197" t="s">
        <v>43</v>
      </c>
      <c r="O264" s="72"/>
      <c r="P264" s="198">
        <f>O264*H264</f>
        <v>0</v>
      </c>
      <c r="Q264" s="198">
        <v>0</v>
      </c>
      <c r="R264" s="198">
        <f>Q264*H264</f>
        <v>0</v>
      </c>
      <c r="S264" s="198">
        <v>0.02</v>
      </c>
      <c r="T264" s="199">
        <f>S264*H264</f>
        <v>7.8628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0" t="s">
        <v>151</v>
      </c>
      <c r="AT264" s="200" t="s">
        <v>147</v>
      </c>
      <c r="AU264" s="200" t="s">
        <v>88</v>
      </c>
      <c r="AY264" s="18" t="s">
        <v>144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18" t="s">
        <v>86</v>
      </c>
      <c r="BK264" s="201">
        <f>ROUND(I264*H264,2)</f>
        <v>0</v>
      </c>
      <c r="BL264" s="18" t="s">
        <v>151</v>
      </c>
      <c r="BM264" s="200" t="s">
        <v>1249</v>
      </c>
    </row>
    <row r="265" spans="1:65" s="14" customFormat="1" ht="11.25">
      <c r="B265" s="218"/>
      <c r="C265" s="219"/>
      <c r="D265" s="204" t="s">
        <v>153</v>
      </c>
      <c r="E265" s="220" t="s">
        <v>1</v>
      </c>
      <c r="F265" s="221" t="s">
        <v>1158</v>
      </c>
      <c r="G265" s="219"/>
      <c r="H265" s="220" t="s">
        <v>1</v>
      </c>
      <c r="I265" s="222"/>
      <c r="J265" s="219"/>
      <c r="K265" s="219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153</v>
      </c>
      <c r="AU265" s="227" t="s">
        <v>88</v>
      </c>
      <c r="AV265" s="14" t="s">
        <v>86</v>
      </c>
      <c r="AW265" s="14" t="s">
        <v>34</v>
      </c>
      <c r="AX265" s="14" t="s">
        <v>78</v>
      </c>
      <c r="AY265" s="227" t="s">
        <v>144</v>
      </c>
    </row>
    <row r="266" spans="1:65" s="13" customFormat="1" ht="11.25">
      <c r="B266" s="202"/>
      <c r="C266" s="203"/>
      <c r="D266" s="204" t="s">
        <v>153</v>
      </c>
      <c r="E266" s="205" t="s">
        <v>1</v>
      </c>
      <c r="F266" s="206" t="s">
        <v>1250</v>
      </c>
      <c r="G266" s="203"/>
      <c r="H266" s="207">
        <v>20.239999999999998</v>
      </c>
      <c r="I266" s="208"/>
      <c r="J266" s="203"/>
      <c r="K266" s="203"/>
      <c r="L266" s="209"/>
      <c r="M266" s="210"/>
      <c r="N266" s="211"/>
      <c r="O266" s="211"/>
      <c r="P266" s="211"/>
      <c r="Q266" s="211"/>
      <c r="R266" s="211"/>
      <c r="S266" s="211"/>
      <c r="T266" s="212"/>
      <c r="AT266" s="213" t="s">
        <v>153</v>
      </c>
      <c r="AU266" s="213" t="s">
        <v>88</v>
      </c>
      <c r="AV266" s="13" t="s">
        <v>88</v>
      </c>
      <c r="AW266" s="13" t="s">
        <v>34</v>
      </c>
      <c r="AX266" s="13" t="s">
        <v>78</v>
      </c>
      <c r="AY266" s="213" t="s">
        <v>144</v>
      </c>
    </row>
    <row r="267" spans="1:65" s="14" customFormat="1" ht="11.25">
      <c r="B267" s="218"/>
      <c r="C267" s="219"/>
      <c r="D267" s="204" t="s">
        <v>153</v>
      </c>
      <c r="E267" s="220" t="s">
        <v>1</v>
      </c>
      <c r="F267" s="221" t="s">
        <v>1160</v>
      </c>
      <c r="G267" s="219"/>
      <c r="H267" s="220" t="s">
        <v>1</v>
      </c>
      <c r="I267" s="222"/>
      <c r="J267" s="219"/>
      <c r="K267" s="219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153</v>
      </c>
      <c r="AU267" s="227" t="s">
        <v>88</v>
      </c>
      <c r="AV267" s="14" t="s">
        <v>86</v>
      </c>
      <c r="AW267" s="14" t="s">
        <v>34</v>
      </c>
      <c r="AX267" s="14" t="s">
        <v>78</v>
      </c>
      <c r="AY267" s="227" t="s">
        <v>144</v>
      </c>
    </row>
    <row r="268" spans="1:65" s="13" customFormat="1" ht="11.25">
      <c r="B268" s="202"/>
      <c r="C268" s="203"/>
      <c r="D268" s="204" t="s">
        <v>153</v>
      </c>
      <c r="E268" s="205" t="s">
        <v>1</v>
      </c>
      <c r="F268" s="206" t="s">
        <v>1251</v>
      </c>
      <c r="G268" s="203"/>
      <c r="H268" s="207">
        <v>72.599999999999994</v>
      </c>
      <c r="I268" s="208"/>
      <c r="J268" s="203"/>
      <c r="K268" s="203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153</v>
      </c>
      <c r="AU268" s="213" t="s">
        <v>88</v>
      </c>
      <c r="AV268" s="13" t="s">
        <v>88</v>
      </c>
      <c r="AW268" s="13" t="s">
        <v>34</v>
      </c>
      <c r="AX268" s="13" t="s">
        <v>78</v>
      </c>
      <c r="AY268" s="213" t="s">
        <v>144</v>
      </c>
    </row>
    <row r="269" spans="1:65" s="14" customFormat="1" ht="11.25">
      <c r="B269" s="218"/>
      <c r="C269" s="219"/>
      <c r="D269" s="204" t="s">
        <v>153</v>
      </c>
      <c r="E269" s="220" t="s">
        <v>1</v>
      </c>
      <c r="F269" s="221" t="s">
        <v>1162</v>
      </c>
      <c r="G269" s="219"/>
      <c r="H269" s="220" t="s">
        <v>1</v>
      </c>
      <c r="I269" s="222"/>
      <c r="J269" s="219"/>
      <c r="K269" s="219"/>
      <c r="L269" s="223"/>
      <c r="M269" s="224"/>
      <c r="N269" s="225"/>
      <c r="O269" s="225"/>
      <c r="P269" s="225"/>
      <c r="Q269" s="225"/>
      <c r="R269" s="225"/>
      <c r="S269" s="225"/>
      <c r="T269" s="226"/>
      <c r="AT269" s="227" t="s">
        <v>153</v>
      </c>
      <c r="AU269" s="227" t="s">
        <v>88</v>
      </c>
      <c r="AV269" s="14" t="s">
        <v>86</v>
      </c>
      <c r="AW269" s="14" t="s">
        <v>34</v>
      </c>
      <c r="AX269" s="14" t="s">
        <v>78</v>
      </c>
      <c r="AY269" s="227" t="s">
        <v>144</v>
      </c>
    </row>
    <row r="270" spans="1:65" s="13" customFormat="1" ht="11.25">
      <c r="B270" s="202"/>
      <c r="C270" s="203"/>
      <c r="D270" s="204" t="s">
        <v>153</v>
      </c>
      <c r="E270" s="205" t="s">
        <v>1</v>
      </c>
      <c r="F270" s="206" t="s">
        <v>1252</v>
      </c>
      <c r="G270" s="203"/>
      <c r="H270" s="207">
        <v>52.8</v>
      </c>
      <c r="I270" s="208"/>
      <c r="J270" s="203"/>
      <c r="K270" s="203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153</v>
      </c>
      <c r="AU270" s="213" t="s">
        <v>88</v>
      </c>
      <c r="AV270" s="13" t="s">
        <v>88</v>
      </c>
      <c r="AW270" s="13" t="s">
        <v>34</v>
      </c>
      <c r="AX270" s="13" t="s">
        <v>78</v>
      </c>
      <c r="AY270" s="213" t="s">
        <v>144</v>
      </c>
    </row>
    <row r="271" spans="1:65" s="14" customFormat="1" ht="11.25">
      <c r="B271" s="218"/>
      <c r="C271" s="219"/>
      <c r="D271" s="204" t="s">
        <v>153</v>
      </c>
      <c r="E271" s="220" t="s">
        <v>1</v>
      </c>
      <c r="F271" s="221" t="s">
        <v>1164</v>
      </c>
      <c r="G271" s="219"/>
      <c r="H271" s="220" t="s">
        <v>1</v>
      </c>
      <c r="I271" s="222"/>
      <c r="J271" s="219"/>
      <c r="K271" s="219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153</v>
      </c>
      <c r="AU271" s="227" t="s">
        <v>88</v>
      </c>
      <c r="AV271" s="14" t="s">
        <v>86</v>
      </c>
      <c r="AW271" s="14" t="s">
        <v>34</v>
      </c>
      <c r="AX271" s="14" t="s">
        <v>78</v>
      </c>
      <c r="AY271" s="227" t="s">
        <v>144</v>
      </c>
    </row>
    <row r="272" spans="1:65" s="13" customFormat="1" ht="11.25">
      <c r="B272" s="202"/>
      <c r="C272" s="203"/>
      <c r="D272" s="204" t="s">
        <v>153</v>
      </c>
      <c r="E272" s="205" t="s">
        <v>1</v>
      </c>
      <c r="F272" s="206" t="s">
        <v>1253</v>
      </c>
      <c r="G272" s="203"/>
      <c r="H272" s="207">
        <v>37.799999999999997</v>
      </c>
      <c r="I272" s="208"/>
      <c r="J272" s="203"/>
      <c r="K272" s="203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153</v>
      </c>
      <c r="AU272" s="213" t="s">
        <v>88</v>
      </c>
      <c r="AV272" s="13" t="s">
        <v>88</v>
      </c>
      <c r="AW272" s="13" t="s">
        <v>34</v>
      </c>
      <c r="AX272" s="13" t="s">
        <v>78</v>
      </c>
      <c r="AY272" s="213" t="s">
        <v>144</v>
      </c>
    </row>
    <row r="273" spans="2:63" s="14" customFormat="1" ht="11.25">
      <c r="B273" s="218"/>
      <c r="C273" s="219"/>
      <c r="D273" s="204" t="s">
        <v>153</v>
      </c>
      <c r="E273" s="220" t="s">
        <v>1</v>
      </c>
      <c r="F273" s="221" t="s">
        <v>1166</v>
      </c>
      <c r="G273" s="219"/>
      <c r="H273" s="220" t="s">
        <v>1</v>
      </c>
      <c r="I273" s="222"/>
      <c r="J273" s="219"/>
      <c r="K273" s="219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153</v>
      </c>
      <c r="AU273" s="227" t="s">
        <v>88</v>
      </c>
      <c r="AV273" s="14" t="s">
        <v>86</v>
      </c>
      <c r="AW273" s="14" t="s">
        <v>34</v>
      </c>
      <c r="AX273" s="14" t="s">
        <v>78</v>
      </c>
      <c r="AY273" s="227" t="s">
        <v>144</v>
      </c>
    </row>
    <row r="274" spans="2:63" s="13" customFormat="1" ht="11.25">
      <c r="B274" s="202"/>
      <c r="C274" s="203"/>
      <c r="D274" s="204" t="s">
        <v>153</v>
      </c>
      <c r="E274" s="205" t="s">
        <v>1</v>
      </c>
      <c r="F274" s="206" t="s">
        <v>1254</v>
      </c>
      <c r="G274" s="203"/>
      <c r="H274" s="207">
        <v>52.8</v>
      </c>
      <c r="I274" s="208"/>
      <c r="J274" s="203"/>
      <c r="K274" s="203"/>
      <c r="L274" s="209"/>
      <c r="M274" s="210"/>
      <c r="N274" s="211"/>
      <c r="O274" s="211"/>
      <c r="P274" s="211"/>
      <c r="Q274" s="211"/>
      <c r="R274" s="211"/>
      <c r="S274" s="211"/>
      <c r="T274" s="212"/>
      <c r="AT274" s="213" t="s">
        <v>153</v>
      </c>
      <c r="AU274" s="213" t="s">
        <v>88</v>
      </c>
      <c r="AV274" s="13" t="s">
        <v>88</v>
      </c>
      <c r="AW274" s="13" t="s">
        <v>34</v>
      </c>
      <c r="AX274" s="13" t="s">
        <v>78</v>
      </c>
      <c r="AY274" s="213" t="s">
        <v>144</v>
      </c>
    </row>
    <row r="275" spans="2:63" s="14" customFormat="1" ht="11.25">
      <c r="B275" s="218"/>
      <c r="C275" s="219"/>
      <c r="D275" s="204" t="s">
        <v>153</v>
      </c>
      <c r="E275" s="220" t="s">
        <v>1</v>
      </c>
      <c r="F275" s="221" t="s">
        <v>1168</v>
      </c>
      <c r="G275" s="219"/>
      <c r="H275" s="220" t="s">
        <v>1</v>
      </c>
      <c r="I275" s="222"/>
      <c r="J275" s="219"/>
      <c r="K275" s="219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153</v>
      </c>
      <c r="AU275" s="227" t="s">
        <v>88</v>
      </c>
      <c r="AV275" s="14" t="s">
        <v>86</v>
      </c>
      <c r="AW275" s="14" t="s">
        <v>34</v>
      </c>
      <c r="AX275" s="14" t="s">
        <v>78</v>
      </c>
      <c r="AY275" s="227" t="s">
        <v>144</v>
      </c>
    </row>
    <row r="276" spans="2:63" s="13" customFormat="1" ht="11.25">
      <c r="B276" s="202"/>
      <c r="C276" s="203"/>
      <c r="D276" s="204" t="s">
        <v>153</v>
      </c>
      <c r="E276" s="205" t="s">
        <v>1</v>
      </c>
      <c r="F276" s="206" t="s">
        <v>1255</v>
      </c>
      <c r="G276" s="203"/>
      <c r="H276" s="207">
        <v>8.4</v>
      </c>
      <c r="I276" s="208"/>
      <c r="J276" s="203"/>
      <c r="K276" s="203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153</v>
      </c>
      <c r="AU276" s="213" t="s">
        <v>88</v>
      </c>
      <c r="AV276" s="13" t="s">
        <v>88</v>
      </c>
      <c r="AW276" s="13" t="s">
        <v>34</v>
      </c>
      <c r="AX276" s="13" t="s">
        <v>78</v>
      </c>
      <c r="AY276" s="213" t="s">
        <v>144</v>
      </c>
    </row>
    <row r="277" spans="2:63" s="14" customFormat="1" ht="11.25">
      <c r="B277" s="218"/>
      <c r="C277" s="219"/>
      <c r="D277" s="204" t="s">
        <v>153</v>
      </c>
      <c r="E277" s="220" t="s">
        <v>1</v>
      </c>
      <c r="F277" s="221" t="s">
        <v>1170</v>
      </c>
      <c r="G277" s="219"/>
      <c r="H277" s="220" t="s">
        <v>1</v>
      </c>
      <c r="I277" s="222"/>
      <c r="J277" s="219"/>
      <c r="K277" s="219"/>
      <c r="L277" s="223"/>
      <c r="M277" s="224"/>
      <c r="N277" s="225"/>
      <c r="O277" s="225"/>
      <c r="P277" s="225"/>
      <c r="Q277" s="225"/>
      <c r="R277" s="225"/>
      <c r="S277" s="225"/>
      <c r="T277" s="226"/>
      <c r="AT277" s="227" t="s">
        <v>153</v>
      </c>
      <c r="AU277" s="227" t="s">
        <v>88</v>
      </c>
      <c r="AV277" s="14" t="s">
        <v>86</v>
      </c>
      <c r="AW277" s="14" t="s">
        <v>34</v>
      </c>
      <c r="AX277" s="14" t="s">
        <v>78</v>
      </c>
      <c r="AY277" s="227" t="s">
        <v>144</v>
      </c>
    </row>
    <row r="278" spans="2:63" s="13" customFormat="1" ht="11.25">
      <c r="B278" s="202"/>
      <c r="C278" s="203"/>
      <c r="D278" s="204" t="s">
        <v>153</v>
      </c>
      <c r="E278" s="205" t="s">
        <v>1</v>
      </c>
      <c r="F278" s="206" t="s">
        <v>1256</v>
      </c>
      <c r="G278" s="203"/>
      <c r="H278" s="207">
        <v>11.1</v>
      </c>
      <c r="I278" s="208"/>
      <c r="J278" s="203"/>
      <c r="K278" s="203"/>
      <c r="L278" s="209"/>
      <c r="M278" s="210"/>
      <c r="N278" s="211"/>
      <c r="O278" s="211"/>
      <c r="P278" s="211"/>
      <c r="Q278" s="211"/>
      <c r="R278" s="211"/>
      <c r="S278" s="211"/>
      <c r="T278" s="212"/>
      <c r="AT278" s="213" t="s">
        <v>153</v>
      </c>
      <c r="AU278" s="213" t="s">
        <v>88</v>
      </c>
      <c r="AV278" s="13" t="s">
        <v>88</v>
      </c>
      <c r="AW278" s="13" t="s">
        <v>34</v>
      </c>
      <c r="AX278" s="13" t="s">
        <v>78</v>
      </c>
      <c r="AY278" s="213" t="s">
        <v>144</v>
      </c>
    </row>
    <row r="279" spans="2:63" s="14" customFormat="1" ht="11.25">
      <c r="B279" s="218"/>
      <c r="C279" s="219"/>
      <c r="D279" s="204" t="s">
        <v>153</v>
      </c>
      <c r="E279" s="220" t="s">
        <v>1</v>
      </c>
      <c r="F279" s="221" t="s">
        <v>1172</v>
      </c>
      <c r="G279" s="219"/>
      <c r="H279" s="220" t="s">
        <v>1</v>
      </c>
      <c r="I279" s="222"/>
      <c r="J279" s="219"/>
      <c r="K279" s="219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153</v>
      </c>
      <c r="AU279" s="227" t="s">
        <v>88</v>
      </c>
      <c r="AV279" s="14" t="s">
        <v>86</v>
      </c>
      <c r="AW279" s="14" t="s">
        <v>34</v>
      </c>
      <c r="AX279" s="14" t="s">
        <v>78</v>
      </c>
      <c r="AY279" s="227" t="s">
        <v>144</v>
      </c>
    </row>
    <row r="280" spans="2:63" s="13" customFormat="1" ht="11.25">
      <c r="B280" s="202"/>
      <c r="C280" s="203"/>
      <c r="D280" s="204" t="s">
        <v>153</v>
      </c>
      <c r="E280" s="205" t="s">
        <v>1</v>
      </c>
      <c r="F280" s="206" t="s">
        <v>1257</v>
      </c>
      <c r="G280" s="203"/>
      <c r="H280" s="207">
        <v>31.2</v>
      </c>
      <c r="I280" s="208"/>
      <c r="J280" s="203"/>
      <c r="K280" s="203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153</v>
      </c>
      <c r="AU280" s="213" t="s">
        <v>88</v>
      </c>
      <c r="AV280" s="13" t="s">
        <v>88</v>
      </c>
      <c r="AW280" s="13" t="s">
        <v>34</v>
      </c>
      <c r="AX280" s="13" t="s">
        <v>78</v>
      </c>
      <c r="AY280" s="213" t="s">
        <v>144</v>
      </c>
    </row>
    <row r="281" spans="2:63" s="14" customFormat="1" ht="11.25">
      <c r="B281" s="218"/>
      <c r="C281" s="219"/>
      <c r="D281" s="204" t="s">
        <v>153</v>
      </c>
      <c r="E281" s="220" t="s">
        <v>1</v>
      </c>
      <c r="F281" s="221" t="s">
        <v>1174</v>
      </c>
      <c r="G281" s="219"/>
      <c r="H281" s="220" t="s">
        <v>1</v>
      </c>
      <c r="I281" s="222"/>
      <c r="J281" s="219"/>
      <c r="K281" s="219"/>
      <c r="L281" s="223"/>
      <c r="M281" s="224"/>
      <c r="N281" s="225"/>
      <c r="O281" s="225"/>
      <c r="P281" s="225"/>
      <c r="Q281" s="225"/>
      <c r="R281" s="225"/>
      <c r="S281" s="225"/>
      <c r="T281" s="226"/>
      <c r="AT281" s="227" t="s">
        <v>153</v>
      </c>
      <c r="AU281" s="227" t="s">
        <v>88</v>
      </c>
      <c r="AV281" s="14" t="s">
        <v>86</v>
      </c>
      <c r="AW281" s="14" t="s">
        <v>34</v>
      </c>
      <c r="AX281" s="14" t="s">
        <v>78</v>
      </c>
      <c r="AY281" s="227" t="s">
        <v>144</v>
      </c>
    </row>
    <row r="282" spans="2:63" s="13" customFormat="1" ht="11.25">
      <c r="B282" s="202"/>
      <c r="C282" s="203"/>
      <c r="D282" s="204" t="s">
        <v>153</v>
      </c>
      <c r="E282" s="205" t="s">
        <v>1</v>
      </c>
      <c r="F282" s="206" t="s">
        <v>1258</v>
      </c>
      <c r="G282" s="203"/>
      <c r="H282" s="207">
        <v>25.2</v>
      </c>
      <c r="I282" s="208"/>
      <c r="J282" s="203"/>
      <c r="K282" s="203"/>
      <c r="L282" s="209"/>
      <c r="M282" s="210"/>
      <c r="N282" s="211"/>
      <c r="O282" s="211"/>
      <c r="P282" s="211"/>
      <c r="Q282" s="211"/>
      <c r="R282" s="211"/>
      <c r="S282" s="211"/>
      <c r="T282" s="212"/>
      <c r="AT282" s="213" t="s">
        <v>153</v>
      </c>
      <c r="AU282" s="213" t="s">
        <v>88</v>
      </c>
      <c r="AV282" s="13" t="s">
        <v>88</v>
      </c>
      <c r="AW282" s="13" t="s">
        <v>34</v>
      </c>
      <c r="AX282" s="13" t="s">
        <v>78</v>
      </c>
      <c r="AY282" s="213" t="s">
        <v>144</v>
      </c>
    </row>
    <row r="283" spans="2:63" s="14" customFormat="1" ht="11.25">
      <c r="B283" s="218"/>
      <c r="C283" s="219"/>
      <c r="D283" s="204" t="s">
        <v>153</v>
      </c>
      <c r="E283" s="220" t="s">
        <v>1</v>
      </c>
      <c r="F283" s="221" t="s">
        <v>1176</v>
      </c>
      <c r="G283" s="219"/>
      <c r="H283" s="220" t="s">
        <v>1</v>
      </c>
      <c r="I283" s="222"/>
      <c r="J283" s="219"/>
      <c r="K283" s="219"/>
      <c r="L283" s="223"/>
      <c r="M283" s="224"/>
      <c r="N283" s="225"/>
      <c r="O283" s="225"/>
      <c r="P283" s="225"/>
      <c r="Q283" s="225"/>
      <c r="R283" s="225"/>
      <c r="S283" s="225"/>
      <c r="T283" s="226"/>
      <c r="AT283" s="227" t="s">
        <v>153</v>
      </c>
      <c r="AU283" s="227" t="s">
        <v>88</v>
      </c>
      <c r="AV283" s="14" t="s">
        <v>86</v>
      </c>
      <c r="AW283" s="14" t="s">
        <v>34</v>
      </c>
      <c r="AX283" s="14" t="s">
        <v>78</v>
      </c>
      <c r="AY283" s="227" t="s">
        <v>144</v>
      </c>
    </row>
    <row r="284" spans="2:63" s="13" customFormat="1" ht="11.25">
      <c r="B284" s="202"/>
      <c r="C284" s="203"/>
      <c r="D284" s="204" t="s">
        <v>153</v>
      </c>
      <c r="E284" s="205" t="s">
        <v>1</v>
      </c>
      <c r="F284" s="206" t="s">
        <v>1259</v>
      </c>
      <c r="G284" s="203"/>
      <c r="H284" s="207">
        <v>37.200000000000003</v>
      </c>
      <c r="I284" s="208"/>
      <c r="J284" s="203"/>
      <c r="K284" s="203"/>
      <c r="L284" s="209"/>
      <c r="M284" s="210"/>
      <c r="N284" s="211"/>
      <c r="O284" s="211"/>
      <c r="P284" s="211"/>
      <c r="Q284" s="211"/>
      <c r="R284" s="211"/>
      <c r="S284" s="211"/>
      <c r="T284" s="212"/>
      <c r="AT284" s="213" t="s">
        <v>153</v>
      </c>
      <c r="AU284" s="213" t="s">
        <v>88</v>
      </c>
      <c r="AV284" s="13" t="s">
        <v>88</v>
      </c>
      <c r="AW284" s="13" t="s">
        <v>34</v>
      </c>
      <c r="AX284" s="13" t="s">
        <v>78</v>
      </c>
      <c r="AY284" s="213" t="s">
        <v>144</v>
      </c>
    </row>
    <row r="285" spans="2:63" s="14" customFormat="1" ht="11.25">
      <c r="B285" s="218"/>
      <c r="C285" s="219"/>
      <c r="D285" s="204" t="s">
        <v>153</v>
      </c>
      <c r="E285" s="220" t="s">
        <v>1</v>
      </c>
      <c r="F285" s="221" t="s">
        <v>1178</v>
      </c>
      <c r="G285" s="219"/>
      <c r="H285" s="220" t="s">
        <v>1</v>
      </c>
      <c r="I285" s="222"/>
      <c r="J285" s="219"/>
      <c r="K285" s="219"/>
      <c r="L285" s="223"/>
      <c r="M285" s="224"/>
      <c r="N285" s="225"/>
      <c r="O285" s="225"/>
      <c r="P285" s="225"/>
      <c r="Q285" s="225"/>
      <c r="R285" s="225"/>
      <c r="S285" s="225"/>
      <c r="T285" s="226"/>
      <c r="AT285" s="227" t="s">
        <v>153</v>
      </c>
      <c r="AU285" s="227" t="s">
        <v>88</v>
      </c>
      <c r="AV285" s="14" t="s">
        <v>86</v>
      </c>
      <c r="AW285" s="14" t="s">
        <v>34</v>
      </c>
      <c r="AX285" s="14" t="s">
        <v>78</v>
      </c>
      <c r="AY285" s="227" t="s">
        <v>144</v>
      </c>
    </row>
    <row r="286" spans="2:63" s="13" customFormat="1" ht="11.25">
      <c r="B286" s="202"/>
      <c r="C286" s="203"/>
      <c r="D286" s="204" t="s">
        <v>153</v>
      </c>
      <c r="E286" s="205" t="s">
        <v>1</v>
      </c>
      <c r="F286" s="206" t="s">
        <v>1260</v>
      </c>
      <c r="G286" s="203"/>
      <c r="H286" s="207">
        <v>43.8</v>
      </c>
      <c r="I286" s="208"/>
      <c r="J286" s="203"/>
      <c r="K286" s="203"/>
      <c r="L286" s="209"/>
      <c r="M286" s="210"/>
      <c r="N286" s="211"/>
      <c r="O286" s="211"/>
      <c r="P286" s="211"/>
      <c r="Q286" s="211"/>
      <c r="R286" s="211"/>
      <c r="S286" s="211"/>
      <c r="T286" s="212"/>
      <c r="AT286" s="213" t="s">
        <v>153</v>
      </c>
      <c r="AU286" s="213" t="s">
        <v>88</v>
      </c>
      <c r="AV286" s="13" t="s">
        <v>88</v>
      </c>
      <c r="AW286" s="13" t="s">
        <v>34</v>
      </c>
      <c r="AX286" s="13" t="s">
        <v>78</v>
      </c>
      <c r="AY286" s="213" t="s">
        <v>144</v>
      </c>
    </row>
    <row r="287" spans="2:63" s="15" customFormat="1" ht="11.25">
      <c r="B287" s="228"/>
      <c r="C287" s="229"/>
      <c r="D287" s="204" t="s">
        <v>153</v>
      </c>
      <c r="E287" s="230" t="s">
        <v>1</v>
      </c>
      <c r="F287" s="231" t="s">
        <v>164</v>
      </c>
      <c r="G287" s="229"/>
      <c r="H287" s="232">
        <v>393.14</v>
      </c>
      <c r="I287" s="233"/>
      <c r="J287" s="229"/>
      <c r="K287" s="229"/>
      <c r="L287" s="234"/>
      <c r="M287" s="235"/>
      <c r="N287" s="236"/>
      <c r="O287" s="236"/>
      <c r="P287" s="236"/>
      <c r="Q287" s="236"/>
      <c r="R287" s="236"/>
      <c r="S287" s="236"/>
      <c r="T287" s="237"/>
      <c r="AT287" s="238" t="s">
        <v>153</v>
      </c>
      <c r="AU287" s="238" t="s">
        <v>88</v>
      </c>
      <c r="AV287" s="15" t="s">
        <v>151</v>
      </c>
      <c r="AW287" s="15" t="s">
        <v>34</v>
      </c>
      <c r="AX287" s="15" t="s">
        <v>86</v>
      </c>
      <c r="AY287" s="238" t="s">
        <v>144</v>
      </c>
    </row>
    <row r="288" spans="2:63" s="12" customFormat="1" ht="22.9" customHeight="1">
      <c r="B288" s="172"/>
      <c r="C288" s="173"/>
      <c r="D288" s="174" t="s">
        <v>77</v>
      </c>
      <c r="E288" s="186" t="s">
        <v>391</v>
      </c>
      <c r="F288" s="186" t="s">
        <v>392</v>
      </c>
      <c r="G288" s="173"/>
      <c r="H288" s="173"/>
      <c r="I288" s="176"/>
      <c r="J288" s="187">
        <f>BK288</f>
        <v>0</v>
      </c>
      <c r="K288" s="173"/>
      <c r="L288" s="178"/>
      <c r="M288" s="179"/>
      <c r="N288" s="180"/>
      <c r="O288" s="180"/>
      <c r="P288" s="181">
        <f>SUM(P289:P300)</f>
        <v>0</v>
      </c>
      <c r="Q288" s="180"/>
      <c r="R288" s="181">
        <f>SUM(R289:R300)</f>
        <v>0</v>
      </c>
      <c r="S288" s="180"/>
      <c r="T288" s="182">
        <f>SUM(T289:T300)</f>
        <v>0</v>
      </c>
      <c r="AR288" s="183" t="s">
        <v>86</v>
      </c>
      <c r="AT288" s="184" t="s">
        <v>77</v>
      </c>
      <c r="AU288" s="184" t="s">
        <v>86</v>
      </c>
      <c r="AY288" s="183" t="s">
        <v>144</v>
      </c>
      <c r="BK288" s="185">
        <f>SUM(BK289:BK300)</f>
        <v>0</v>
      </c>
    </row>
    <row r="289" spans="1:65" s="2" customFormat="1" ht="24.2" customHeight="1">
      <c r="A289" s="35"/>
      <c r="B289" s="36"/>
      <c r="C289" s="188" t="s">
        <v>327</v>
      </c>
      <c r="D289" s="188" t="s">
        <v>147</v>
      </c>
      <c r="E289" s="189" t="s">
        <v>1261</v>
      </c>
      <c r="F289" s="190" t="s">
        <v>1262</v>
      </c>
      <c r="G289" s="191" t="s">
        <v>396</v>
      </c>
      <c r="H289" s="192">
        <v>62.508000000000003</v>
      </c>
      <c r="I289" s="193"/>
      <c r="J289" s="194">
        <f>ROUND(I289*H289,2)</f>
        <v>0</v>
      </c>
      <c r="K289" s="195"/>
      <c r="L289" s="40"/>
      <c r="M289" s="196" t="s">
        <v>1</v>
      </c>
      <c r="N289" s="197" t="s">
        <v>43</v>
      </c>
      <c r="O289" s="72"/>
      <c r="P289" s="198">
        <f>O289*H289</f>
        <v>0</v>
      </c>
      <c r="Q289" s="198">
        <v>0</v>
      </c>
      <c r="R289" s="198">
        <f>Q289*H289</f>
        <v>0</v>
      </c>
      <c r="S289" s="198">
        <v>0</v>
      </c>
      <c r="T289" s="199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0" t="s">
        <v>151</v>
      </c>
      <c r="AT289" s="200" t="s">
        <v>147</v>
      </c>
      <c r="AU289" s="200" t="s">
        <v>88</v>
      </c>
      <c r="AY289" s="18" t="s">
        <v>144</v>
      </c>
      <c r="BE289" s="201">
        <f>IF(N289="základní",J289,0)</f>
        <v>0</v>
      </c>
      <c r="BF289" s="201">
        <f>IF(N289="snížená",J289,0)</f>
        <v>0</v>
      </c>
      <c r="BG289" s="201">
        <f>IF(N289="zákl. přenesená",J289,0)</f>
        <v>0</v>
      </c>
      <c r="BH289" s="201">
        <f>IF(N289="sníž. přenesená",J289,0)</f>
        <v>0</v>
      </c>
      <c r="BI289" s="201">
        <f>IF(N289="nulová",J289,0)</f>
        <v>0</v>
      </c>
      <c r="BJ289" s="18" t="s">
        <v>86</v>
      </c>
      <c r="BK289" s="201">
        <f>ROUND(I289*H289,2)</f>
        <v>0</v>
      </c>
      <c r="BL289" s="18" t="s">
        <v>151</v>
      </c>
      <c r="BM289" s="200" t="s">
        <v>1263</v>
      </c>
    </row>
    <row r="290" spans="1:65" s="2" customFormat="1" ht="24.2" customHeight="1">
      <c r="A290" s="35"/>
      <c r="B290" s="36"/>
      <c r="C290" s="188" t="s">
        <v>331</v>
      </c>
      <c r="D290" s="188" t="s">
        <v>147</v>
      </c>
      <c r="E290" s="189" t="s">
        <v>404</v>
      </c>
      <c r="F290" s="190" t="s">
        <v>1264</v>
      </c>
      <c r="G290" s="191" t="s">
        <v>396</v>
      </c>
      <c r="H290" s="192">
        <v>62.508000000000003</v>
      </c>
      <c r="I290" s="193"/>
      <c r="J290" s="194">
        <f>ROUND(I290*H290,2)</f>
        <v>0</v>
      </c>
      <c r="K290" s="195"/>
      <c r="L290" s="40"/>
      <c r="M290" s="196" t="s">
        <v>1</v>
      </c>
      <c r="N290" s="197" t="s">
        <v>43</v>
      </c>
      <c r="O290" s="72"/>
      <c r="P290" s="198">
        <f>O290*H290</f>
        <v>0</v>
      </c>
      <c r="Q290" s="198">
        <v>0</v>
      </c>
      <c r="R290" s="198">
        <f>Q290*H290</f>
        <v>0</v>
      </c>
      <c r="S290" s="198">
        <v>0</v>
      </c>
      <c r="T290" s="199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0" t="s">
        <v>151</v>
      </c>
      <c r="AT290" s="200" t="s">
        <v>147</v>
      </c>
      <c r="AU290" s="200" t="s">
        <v>88</v>
      </c>
      <c r="AY290" s="18" t="s">
        <v>144</v>
      </c>
      <c r="BE290" s="201">
        <f>IF(N290="základní",J290,0)</f>
        <v>0</v>
      </c>
      <c r="BF290" s="201">
        <f>IF(N290="snížená",J290,0)</f>
        <v>0</v>
      </c>
      <c r="BG290" s="201">
        <f>IF(N290="zákl. přenesená",J290,0)</f>
        <v>0</v>
      </c>
      <c r="BH290" s="201">
        <f>IF(N290="sníž. přenesená",J290,0)</f>
        <v>0</v>
      </c>
      <c r="BI290" s="201">
        <f>IF(N290="nulová",J290,0)</f>
        <v>0</v>
      </c>
      <c r="BJ290" s="18" t="s">
        <v>86</v>
      </c>
      <c r="BK290" s="201">
        <f>ROUND(I290*H290,2)</f>
        <v>0</v>
      </c>
      <c r="BL290" s="18" t="s">
        <v>151</v>
      </c>
      <c r="BM290" s="200" t="s">
        <v>1265</v>
      </c>
    </row>
    <row r="291" spans="1:65" s="2" customFormat="1" ht="24.2" customHeight="1">
      <c r="A291" s="35"/>
      <c r="B291" s="36"/>
      <c r="C291" s="188" t="s">
        <v>335</v>
      </c>
      <c r="D291" s="188" t="s">
        <v>147</v>
      </c>
      <c r="E291" s="189" t="s">
        <v>408</v>
      </c>
      <c r="F291" s="190" t="s">
        <v>409</v>
      </c>
      <c r="G291" s="191" t="s">
        <v>396</v>
      </c>
      <c r="H291" s="192">
        <v>1187.652</v>
      </c>
      <c r="I291" s="193"/>
      <c r="J291" s="194">
        <f>ROUND(I291*H291,2)</f>
        <v>0</v>
      </c>
      <c r="K291" s="195"/>
      <c r="L291" s="40"/>
      <c r="M291" s="196" t="s">
        <v>1</v>
      </c>
      <c r="N291" s="197" t="s">
        <v>43</v>
      </c>
      <c r="O291" s="72"/>
      <c r="P291" s="198">
        <f>O291*H291</f>
        <v>0</v>
      </c>
      <c r="Q291" s="198">
        <v>0</v>
      </c>
      <c r="R291" s="198">
        <f>Q291*H291</f>
        <v>0</v>
      </c>
      <c r="S291" s="198">
        <v>0</v>
      </c>
      <c r="T291" s="199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0" t="s">
        <v>151</v>
      </c>
      <c r="AT291" s="200" t="s">
        <v>147</v>
      </c>
      <c r="AU291" s="200" t="s">
        <v>88</v>
      </c>
      <c r="AY291" s="18" t="s">
        <v>144</v>
      </c>
      <c r="BE291" s="201">
        <f>IF(N291="základní",J291,0)</f>
        <v>0</v>
      </c>
      <c r="BF291" s="201">
        <f>IF(N291="snížená",J291,0)</f>
        <v>0</v>
      </c>
      <c r="BG291" s="201">
        <f>IF(N291="zákl. přenesená",J291,0)</f>
        <v>0</v>
      </c>
      <c r="BH291" s="201">
        <f>IF(N291="sníž. přenesená",J291,0)</f>
        <v>0</v>
      </c>
      <c r="BI291" s="201">
        <f>IF(N291="nulová",J291,0)</f>
        <v>0</v>
      </c>
      <c r="BJ291" s="18" t="s">
        <v>86</v>
      </c>
      <c r="BK291" s="201">
        <f>ROUND(I291*H291,2)</f>
        <v>0</v>
      </c>
      <c r="BL291" s="18" t="s">
        <v>151</v>
      </c>
      <c r="BM291" s="200" t="s">
        <v>1266</v>
      </c>
    </row>
    <row r="292" spans="1:65" s="13" customFormat="1" ht="11.25">
      <c r="B292" s="202"/>
      <c r="C292" s="203"/>
      <c r="D292" s="204" t="s">
        <v>153</v>
      </c>
      <c r="E292" s="203"/>
      <c r="F292" s="206" t="s">
        <v>1267</v>
      </c>
      <c r="G292" s="203"/>
      <c r="H292" s="207">
        <v>1187.652</v>
      </c>
      <c r="I292" s="208"/>
      <c r="J292" s="203"/>
      <c r="K292" s="203"/>
      <c r="L292" s="209"/>
      <c r="M292" s="210"/>
      <c r="N292" s="211"/>
      <c r="O292" s="211"/>
      <c r="P292" s="211"/>
      <c r="Q292" s="211"/>
      <c r="R292" s="211"/>
      <c r="S292" s="211"/>
      <c r="T292" s="212"/>
      <c r="AT292" s="213" t="s">
        <v>153</v>
      </c>
      <c r="AU292" s="213" t="s">
        <v>88</v>
      </c>
      <c r="AV292" s="13" t="s">
        <v>88</v>
      </c>
      <c r="AW292" s="13" t="s">
        <v>4</v>
      </c>
      <c r="AX292" s="13" t="s">
        <v>86</v>
      </c>
      <c r="AY292" s="213" t="s">
        <v>144</v>
      </c>
    </row>
    <row r="293" spans="1:65" s="2" customFormat="1" ht="24.2" customHeight="1">
      <c r="A293" s="35"/>
      <c r="B293" s="36"/>
      <c r="C293" s="188" t="s">
        <v>342</v>
      </c>
      <c r="D293" s="188" t="s">
        <v>147</v>
      </c>
      <c r="E293" s="189" t="s">
        <v>413</v>
      </c>
      <c r="F293" s="190" t="s">
        <v>414</v>
      </c>
      <c r="G293" s="191" t="s">
        <v>396</v>
      </c>
      <c r="H293" s="192">
        <v>16.198</v>
      </c>
      <c r="I293" s="193"/>
      <c r="J293" s="194">
        <f>ROUND(I293*H293,2)</f>
        <v>0</v>
      </c>
      <c r="K293" s="195"/>
      <c r="L293" s="40"/>
      <c r="M293" s="196" t="s">
        <v>1</v>
      </c>
      <c r="N293" s="197" t="s">
        <v>43</v>
      </c>
      <c r="O293" s="72"/>
      <c r="P293" s="198">
        <f>O293*H293</f>
        <v>0</v>
      </c>
      <c r="Q293" s="198">
        <v>0</v>
      </c>
      <c r="R293" s="198">
        <f>Q293*H293</f>
        <v>0</v>
      </c>
      <c r="S293" s="198">
        <v>0</v>
      </c>
      <c r="T293" s="199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0" t="s">
        <v>151</v>
      </c>
      <c r="AT293" s="200" t="s">
        <v>147</v>
      </c>
      <c r="AU293" s="200" t="s">
        <v>88</v>
      </c>
      <c r="AY293" s="18" t="s">
        <v>144</v>
      </c>
      <c r="BE293" s="201">
        <f>IF(N293="základní",J293,0)</f>
        <v>0</v>
      </c>
      <c r="BF293" s="201">
        <f>IF(N293="snížená",J293,0)</f>
        <v>0</v>
      </c>
      <c r="BG293" s="201">
        <f>IF(N293="zákl. přenesená",J293,0)</f>
        <v>0</v>
      </c>
      <c r="BH293" s="201">
        <f>IF(N293="sníž. přenesená",J293,0)</f>
        <v>0</v>
      </c>
      <c r="BI293" s="201">
        <f>IF(N293="nulová",J293,0)</f>
        <v>0</v>
      </c>
      <c r="BJ293" s="18" t="s">
        <v>86</v>
      </c>
      <c r="BK293" s="201">
        <f>ROUND(I293*H293,2)</f>
        <v>0</v>
      </c>
      <c r="BL293" s="18" t="s">
        <v>151</v>
      </c>
      <c r="BM293" s="200" t="s">
        <v>1268</v>
      </c>
    </row>
    <row r="294" spans="1:65" s="13" customFormat="1" ht="11.25">
      <c r="B294" s="202"/>
      <c r="C294" s="203"/>
      <c r="D294" s="204" t="s">
        <v>153</v>
      </c>
      <c r="E294" s="205" t="s">
        <v>1</v>
      </c>
      <c r="F294" s="206" t="s">
        <v>1269</v>
      </c>
      <c r="G294" s="203"/>
      <c r="H294" s="207">
        <v>62.508000000000003</v>
      </c>
      <c r="I294" s="208"/>
      <c r="J294" s="203"/>
      <c r="K294" s="203"/>
      <c r="L294" s="209"/>
      <c r="M294" s="210"/>
      <c r="N294" s="211"/>
      <c r="O294" s="211"/>
      <c r="P294" s="211"/>
      <c r="Q294" s="211"/>
      <c r="R294" s="211"/>
      <c r="S294" s="211"/>
      <c r="T294" s="212"/>
      <c r="AT294" s="213" t="s">
        <v>153</v>
      </c>
      <c r="AU294" s="213" t="s">
        <v>88</v>
      </c>
      <c r="AV294" s="13" t="s">
        <v>88</v>
      </c>
      <c r="AW294" s="13" t="s">
        <v>34</v>
      </c>
      <c r="AX294" s="13" t="s">
        <v>78</v>
      </c>
      <c r="AY294" s="213" t="s">
        <v>144</v>
      </c>
    </row>
    <row r="295" spans="1:65" s="13" customFormat="1" ht="11.25">
      <c r="B295" s="202"/>
      <c r="C295" s="203"/>
      <c r="D295" s="204" t="s">
        <v>153</v>
      </c>
      <c r="E295" s="205" t="s">
        <v>1</v>
      </c>
      <c r="F295" s="206" t="s">
        <v>1270</v>
      </c>
      <c r="G295" s="203"/>
      <c r="H295" s="207">
        <v>-46.31</v>
      </c>
      <c r="I295" s="208"/>
      <c r="J295" s="203"/>
      <c r="K295" s="203"/>
      <c r="L295" s="209"/>
      <c r="M295" s="210"/>
      <c r="N295" s="211"/>
      <c r="O295" s="211"/>
      <c r="P295" s="211"/>
      <c r="Q295" s="211"/>
      <c r="R295" s="211"/>
      <c r="S295" s="211"/>
      <c r="T295" s="212"/>
      <c r="AT295" s="213" t="s">
        <v>153</v>
      </c>
      <c r="AU295" s="213" t="s">
        <v>88</v>
      </c>
      <c r="AV295" s="13" t="s">
        <v>88</v>
      </c>
      <c r="AW295" s="13" t="s">
        <v>34</v>
      </c>
      <c r="AX295" s="13" t="s">
        <v>78</v>
      </c>
      <c r="AY295" s="213" t="s">
        <v>144</v>
      </c>
    </row>
    <row r="296" spans="1:65" s="15" customFormat="1" ht="11.25">
      <c r="B296" s="228"/>
      <c r="C296" s="229"/>
      <c r="D296" s="204" t="s">
        <v>153</v>
      </c>
      <c r="E296" s="230" t="s">
        <v>1</v>
      </c>
      <c r="F296" s="231" t="s">
        <v>164</v>
      </c>
      <c r="G296" s="229"/>
      <c r="H296" s="232">
        <v>16.198</v>
      </c>
      <c r="I296" s="233"/>
      <c r="J296" s="229"/>
      <c r="K296" s="229"/>
      <c r="L296" s="234"/>
      <c r="M296" s="235"/>
      <c r="N296" s="236"/>
      <c r="O296" s="236"/>
      <c r="P296" s="236"/>
      <c r="Q296" s="236"/>
      <c r="R296" s="236"/>
      <c r="S296" s="236"/>
      <c r="T296" s="237"/>
      <c r="AT296" s="238" t="s">
        <v>153</v>
      </c>
      <c r="AU296" s="238" t="s">
        <v>88</v>
      </c>
      <c r="AV296" s="15" t="s">
        <v>151</v>
      </c>
      <c r="AW296" s="15" t="s">
        <v>34</v>
      </c>
      <c r="AX296" s="15" t="s">
        <v>86</v>
      </c>
      <c r="AY296" s="238" t="s">
        <v>144</v>
      </c>
    </row>
    <row r="297" spans="1:65" s="2" customFormat="1" ht="24.2" customHeight="1">
      <c r="A297" s="35"/>
      <c r="B297" s="36"/>
      <c r="C297" s="188" t="s">
        <v>349</v>
      </c>
      <c r="D297" s="188" t="s">
        <v>147</v>
      </c>
      <c r="E297" s="189" t="s">
        <v>420</v>
      </c>
      <c r="F297" s="190" t="s">
        <v>1271</v>
      </c>
      <c r="G297" s="191" t="s">
        <v>396</v>
      </c>
      <c r="H297" s="192">
        <v>46.31</v>
      </c>
      <c r="I297" s="193"/>
      <c r="J297" s="194">
        <f>ROUND(I297*H297,2)</f>
        <v>0</v>
      </c>
      <c r="K297" s="195"/>
      <c r="L297" s="40"/>
      <c r="M297" s="196" t="s">
        <v>1</v>
      </c>
      <c r="N297" s="197" t="s">
        <v>43</v>
      </c>
      <c r="O297" s="72"/>
      <c r="P297" s="198">
        <f>O297*H297</f>
        <v>0</v>
      </c>
      <c r="Q297" s="198">
        <v>0</v>
      </c>
      <c r="R297" s="198">
        <f>Q297*H297</f>
        <v>0</v>
      </c>
      <c r="S297" s="198">
        <v>0</v>
      </c>
      <c r="T297" s="199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0" t="s">
        <v>151</v>
      </c>
      <c r="AT297" s="200" t="s">
        <v>147</v>
      </c>
      <c r="AU297" s="200" t="s">
        <v>88</v>
      </c>
      <c r="AY297" s="18" t="s">
        <v>144</v>
      </c>
      <c r="BE297" s="201">
        <f>IF(N297="základní",J297,0)</f>
        <v>0</v>
      </c>
      <c r="BF297" s="201">
        <f>IF(N297="snížená",J297,0)</f>
        <v>0</v>
      </c>
      <c r="BG297" s="201">
        <f>IF(N297="zákl. přenesená",J297,0)</f>
        <v>0</v>
      </c>
      <c r="BH297" s="201">
        <f>IF(N297="sníž. přenesená",J297,0)</f>
        <v>0</v>
      </c>
      <c r="BI297" s="201">
        <f>IF(N297="nulová",J297,0)</f>
        <v>0</v>
      </c>
      <c r="BJ297" s="18" t="s">
        <v>86</v>
      </c>
      <c r="BK297" s="201">
        <f>ROUND(I297*H297,2)</f>
        <v>0</v>
      </c>
      <c r="BL297" s="18" t="s">
        <v>151</v>
      </c>
      <c r="BM297" s="200" t="s">
        <v>1272</v>
      </c>
    </row>
    <row r="298" spans="1:65" s="13" customFormat="1" ht="11.25">
      <c r="B298" s="202"/>
      <c r="C298" s="203"/>
      <c r="D298" s="204" t="s">
        <v>153</v>
      </c>
      <c r="E298" s="205" t="s">
        <v>1</v>
      </c>
      <c r="F298" s="206" t="s">
        <v>1273</v>
      </c>
      <c r="G298" s="203"/>
      <c r="H298" s="207">
        <v>38.447000000000003</v>
      </c>
      <c r="I298" s="208"/>
      <c r="J298" s="203"/>
      <c r="K298" s="203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153</v>
      </c>
      <c r="AU298" s="213" t="s">
        <v>88</v>
      </c>
      <c r="AV298" s="13" t="s">
        <v>88</v>
      </c>
      <c r="AW298" s="13" t="s">
        <v>34</v>
      </c>
      <c r="AX298" s="13" t="s">
        <v>78</v>
      </c>
      <c r="AY298" s="213" t="s">
        <v>144</v>
      </c>
    </row>
    <row r="299" spans="1:65" s="13" customFormat="1" ht="11.25">
      <c r="B299" s="202"/>
      <c r="C299" s="203"/>
      <c r="D299" s="204" t="s">
        <v>153</v>
      </c>
      <c r="E299" s="205" t="s">
        <v>1</v>
      </c>
      <c r="F299" s="206" t="s">
        <v>1274</v>
      </c>
      <c r="G299" s="203"/>
      <c r="H299" s="207">
        <v>7.8630000000000004</v>
      </c>
      <c r="I299" s="208"/>
      <c r="J299" s="203"/>
      <c r="K299" s="203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153</v>
      </c>
      <c r="AU299" s="213" t="s">
        <v>88</v>
      </c>
      <c r="AV299" s="13" t="s">
        <v>88</v>
      </c>
      <c r="AW299" s="13" t="s">
        <v>34</v>
      </c>
      <c r="AX299" s="13" t="s">
        <v>78</v>
      </c>
      <c r="AY299" s="213" t="s">
        <v>144</v>
      </c>
    </row>
    <row r="300" spans="1:65" s="15" customFormat="1" ht="11.25">
      <c r="B300" s="228"/>
      <c r="C300" s="229"/>
      <c r="D300" s="204" t="s">
        <v>153</v>
      </c>
      <c r="E300" s="230" t="s">
        <v>1</v>
      </c>
      <c r="F300" s="231" t="s">
        <v>164</v>
      </c>
      <c r="G300" s="229"/>
      <c r="H300" s="232">
        <v>46.31</v>
      </c>
      <c r="I300" s="233"/>
      <c r="J300" s="229"/>
      <c r="K300" s="229"/>
      <c r="L300" s="234"/>
      <c r="M300" s="235"/>
      <c r="N300" s="236"/>
      <c r="O300" s="236"/>
      <c r="P300" s="236"/>
      <c r="Q300" s="236"/>
      <c r="R300" s="236"/>
      <c r="S300" s="236"/>
      <c r="T300" s="237"/>
      <c r="AT300" s="238" t="s">
        <v>153</v>
      </c>
      <c r="AU300" s="238" t="s">
        <v>88</v>
      </c>
      <c r="AV300" s="15" t="s">
        <v>151</v>
      </c>
      <c r="AW300" s="15" t="s">
        <v>34</v>
      </c>
      <c r="AX300" s="15" t="s">
        <v>86</v>
      </c>
      <c r="AY300" s="238" t="s">
        <v>144</v>
      </c>
    </row>
    <row r="301" spans="1:65" s="12" customFormat="1" ht="22.9" customHeight="1">
      <c r="B301" s="172"/>
      <c r="C301" s="173"/>
      <c r="D301" s="174" t="s">
        <v>77</v>
      </c>
      <c r="E301" s="186" t="s">
        <v>423</v>
      </c>
      <c r="F301" s="186" t="s">
        <v>424</v>
      </c>
      <c r="G301" s="173"/>
      <c r="H301" s="173"/>
      <c r="I301" s="176"/>
      <c r="J301" s="187">
        <f>BK301</f>
        <v>0</v>
      </c>
      <c r="K301" s="173"/>
      <c r="L301" s="178"/>
      <c r="M301" s="179"/>
      <c r="N301" s="180"/>
      <c r="O301" s="180"/>
      <c r="P301" s="181">
        <f>P302</f>
        <v>0</v>
      </c>
      <c r="Q301" s="180"/>
      <c r="R301" s="181">
        <f>R302</f>
        <v>0</v>
      </c>
      <c r="S301" s="180"/>
      <c r="T301" s="182">
        <f>T302</f>
        <v>0</v>
      </c>
      <c r="AR301" s="183" t="s">
        <v>86</v>
      </c>
      <c r="AT301" s="184" t="s">
        <v>77</v>
      </c>
      <c r="AU301" s="184" t="s">
        <v>86</v>
      </c>
      <c r="AY301" s="183" t="s">
        <v>144</v>
      </c>
      <c r="BK301" s="185">
        <f>BK302</f>
        <v>0</v>
      </c>
    </row>
    <row r="302" spans="1:65" s="2" customFormat="1" ht="14.45" customHeight="1">
      <c r="A302" s="35"/>
      <c r="B302" s="36"/>
      <c r="C302" s="188" t="s">
        <v>354</v>
      </c>
      <c r="D302" s="188" t="s">
        <v>147</v>
      </c>
      <c r="E302" s="189" t="s">
        <v>426</v>
      </c>
      <c r="F302" s="190" t="s">
        <v>427</v>
      </c>
      <c r="G302" s="191" t="s">
        <v>396</v>
      </c>
      <c r="H302" s="192">
        <v>109.782</v>
      </c>
      <c r="I302" s="193"/>
      <c r="J302" s="194">
        <f>ROUND(I302*H302,2)</f>
        <v>0</v>
      </c>
      <c r="K302" s="195"/>
      <c r="L302" s="40"/>
      <c r="M302" s="196" t="s">
        <v>1</v>
      </c>
      <c r="N302" s="197" t="s">
        <v>43</v>
      </c>
      <c r="O302" s="72"/>
      <c r="P302" s="198">
        <f>O302*H302</f>
        <v>0</v>
      </c>
      <c r="Q302" s="198">
        <v>0</v>
      </c>
      <c r="R302" s="198">
        <f>Q302*H302</f>
        <v>0</v>
      </c>
      <c r="S302" s="198">
        <v>0</v>
      </c>
      <c r="T302" s="199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0" t="s">
        <v>151</v>
      </c>
      <c r="AT302" s="200" t="s">
        <v>147</v>
      </c>
      <c r="AU302" s="200" t="s">
        <v>88</v>
      </c>
      <c r="AY302" s="18" t="s">
        <v>144</v>
      </c>
      <c r="BE302" s="201">
        <f>IF(N302="základní",J302,0)</f>
        <v>0</v>
      </c>
      <c r="BF302" s="201">
        <f>IF(N302="snížená",J302,0)</f>
        <v>0</v>
      </c>
      <c r="BG302" s="201">
        <f>IF(N302="zákl. přenesená",J302,0)</f>
        <v>0</v>
      </c>
      <c r="BH302" s="201">
        <f>IF(N302="sníž. přenesená",J302,0)</f>
        <v>0</v>
      </c>
      <c r="BI302" s="201">
        <f>IF(N302="nulová",J302,0)</f>
        <v>0</v>
      </c>
      <c r="BJ302" s="18" t="s">
        <v>86</v>
      </c>
      <c r="BK302" s="201">
        <f>ROUND(I302*H302,2)</f>
        <v>0</v>
      </c>
      <c r="BL302" s="18" t="s">
        <v>151</v>
      </c>
      <c r="BM302" s="200" t="s">
        <v>1275</v>
      </c>
    </row>
    <row r="303" spans="1:65" s="12" customFormat="1" ht="25.9" customHeight="1">
      <c r="B303" s="172"/>
      <c r="C303" s="173"/>
      <c r="D303" s="174" t="s">
        <v>77</v>
      </c>
      <c r="E303" s="175" t="s">
        <v>429</v>
      </c>
      <c r="F303" s="175" t="s">
        <v>430</v>
      </c>
      <c r="G303" s="173"/>
      <c r="H303" s="173"/>
      <c r="I303" s="176"/>
      <c r="J303" s="177">
        <f>BK303</f>
        <v>0</v>
      </c>
      <c r="K303" s="173"/>
      <c r="L303" s="178"/>
      <c r="M303" s="179"/>
      <c r="N303" s="180"/>
      <c r="O303" s="180"/>
      <c r="P303" s="181">
        <f>P304+P324+P329+P336+P344+P366+P369+P374+P394+P425+P444+P450+P495+P499+P541+P558</f>
        <v>0</v>
      </c>
      <c r="Q303" s="180"/>
      <c r="R303" s="181">
        <f>R304+R324+R329+R336+R344+R366+R369+R374+R394+R425+R444+R450+R495+R499+R541+R558</f>
        <v>4.6199363</v>
      </c>
      <c r="S303" s="180"/>
      <c r="T303" s="182">
        <f>T304+T324+T329+T336+T344+T366+T369+T374+T394+T425+T444+T450+T495+T499+T541+T558</f>
        <v>5.2135800000000003</v>
      </c>
      <c r="AR303" s="183" t="s">
        <v>88</v>
      </c>
      <c r="AT303" s="184" t="s">
        <v>77</v>
      </c>
      <c r="AU303" s="184" t="s">
        <v>78</v>
      </c>
      <c r="AY303" s="183" t="s">
        <v>144</v>
      </c>
      <c r="BK303" s="185">
        <f>BK304+BK324+BK329+BK336+BK344+BK366+BK369+BK374+BK394+BK425+BK444+BK450+BK495+BK499+BK541+BK558</f>
        <v>0</v>
      </c>
    </row>
    <row r="304" spans="1:65" s="12" customFormat="1" ht="22.9" customHeight="1">
      <c r="B304" s="172"/>
      <c r="C304" s="173"/>
      <c r="D304" s="174" t="s">
        <v>77</v>
      </c>
      <c r="E304" s="186" t="s">
        <v>1276</v>
      </c>
      <c r="F304" s="186" t="s">
        <v>1277</v>
      </c>
      <c r="G304" s="173"/>
      <c r="H304" s="173"/>
      <c r="I304" s="176"/>
      <c r="J304" s="187">
        <f>BK304</f>
        <v>0</v>
      </c>
      <c r="K304" s="173"/>
      <c r="L304" s="178"/>
      <c r="M304" s="179"/>
      <c r="N304" s="180"/>
      <c r="O304" s="180"/>
      <c r="P304" s="181">
        <f>SUM(P305:P323)</f>
        <v>0</v>
      </c>
      <c r="Q304" s="180"/>
      <c r="R304" s="181">
        <f>SUM(R305:R323)</f>
        <v>0.69078449999999991</v>
      </c>
      <c r="S304" s="180"/>
      <c r="T304" s="182">
        <f>SUM(T305:T323)</f>
        <v>0</v>
      </c>
      <c r="AR304" s="183" t="s">
        <v>88</v>
      </c>
      <c r="AT304" s="184" t="s">
        <v>77</v>
      </c>
      <c r="AU304" s="184" t="s">
        <v>86</v>
      </c>
      <c r="AY304" s="183" t="s">
        <v>144</v>
      </c>
      <c r="BK304" s="185">
        <f>SUM(BK305:BK323)</f>
        <v>0</v>
      </c>
    </row>
    <row r="305" spans="1:65" s="2" customFormat="1" ht="24.2" customHeight="1">
      <c r="A305" s="35"/>
      <c r="B305" s="36"/>
      <c r="C305" s="188" t="s">
        <v>361</v>
      </c>
      <c r="D305" s="188" t="s">
        <v>147</v>
      </c>
      <c r="E305" s="189" t="s">
        <v>1278</v>
      </c>
      <c r="F305" s="190" t="s">
        <v>1279</v>
      </c>
      <c r="G305" s="191" t="s">
        <v>174</v>
      </c>
      <c r="H305" s="192">
        <v>110.9</v>
      </c>
      <c r="I305" s="193"/>
      <c r="J305" s="194">
        <f>ROUND(I305*H305,2)</f>
        <v>0</v>
      </c>
      <c r="K305" s="195"/>
      <c r="L305" s="40"/>
      <c r="M305" s="196" t="s">
        <v>1</v>
      </c>
      <c r="N305" s="197" t="s">
        <v>43</v>
      </c>
      <c r="O305" s="72"/>
      <c r="P305" s="198">
        <f>O305*H305</f>
        <v>0</v>
      </c>
      <c r="Q305" s="198">
        <v>0</v>
      </c>
      <c r="R305" s="198">
        <f>Q305*H305</f>
        <v>0</v>
      </c>
      <c r="S305" s="198">
        <v>0</v>
      </c>
      <c r="T305" s="199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0" t="s">
        <v>14</v>
      </c>
      <c r="AT305" s="200" t="s">
        <v>147</v>
      </c>
      <c r="AU305" s="200" t="s">
        <v>88</v>
      </c>
      <c r="AY305" s="18" t="s">
        <v>144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18" t="s">
        <v>86</v>
      </c>
      <c r="BK305" s="201">
        <f>ROUND(I305*H305,2)</f>
        <v>0</v>
      </c>
      <c r="BL305" s="18" t="s">
        <v>14</v>
      </c>
      <c r="BM305" s="200" t="s">
        <v>1280</v>
      </c>
    </row>
    <row r="306" spans="1:65" s="2" customFormat="1" ht="14.45" customHeight="1">
      <c r="A306" s="35"/>
      <c r="B306" s="36"/>
      <c r="C306" s="250" t="s">
        <v>366</v>
      </c>
      <c r="D306" s="250" t="s">
        <v>273</v>
      </c>
      <c r="E306" s="251" t="s">
        <v>1281</v>
      </c>
      <c r="F306" s="252" t="s">
        <v>1282</v>
      </c>
      <c r="G306" s="253" t="s">
        <v>396</v>
      </c>
      <c r="H306" s="254">
        <v>3.3000000000000002E-2</v>
      </c>
      <c r="I306" s="255"/>
      <c r="J306" s="256">
        <f>ROUND(I306*H306,2)</f>
        <v>0</v>
      </c>
      <c r="K306" s="257"/>
      <c r="L306" s="258"/>
      <c r="M306" s="259" t="s">
        <v>1</v>
      </c>
      <c r="N306" s="260" t="s">
        <v>43</v>
      </c>
      <c r="O306" s="72"/>
      <c r="P306" s="198">
        <f>O306*H306</f>
        <v>0</v>
      </c>
      <c r="Q306" s="198">
        <v>1</v>
      </c>
      <c r="R306" s="198">
        <f>Q306*H306</f>
        <v>3.3000000000000002E-2</v>
      </c>
      <c r="S306" s="198">
        <v>0</v>
      </c>
      <c r="T306" s="199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0" t="s">
        <v>323</v>
      </c>
      <c r="AT306" s="200" t="s">
        <v>273</v>
      </c>
      <c r="AU306" s="200" t="s">
        <v>88</v>
      </c>
      <c r="AY306" s="18" t="s">
        <v>144</v>
      </c>
      <c r="BE306" s="201">
        <f>IF(N306="základní",J306,0)</f>
        <v>0</v>
      </c>
      <c r="BF306" s="201">
        <f>IF(N306="snížená",J306,0)</f>
        <v>0</v>
      </c>
      <c r="BG306" s="201">
        <f>IF(N306="zákl. přenesená",J306,0)</f>
        <v>0</v>
      </c>
      <c r="BH306" s="201">
        <f>IF(N306="sníž. přenesená",J306,0)</f>
        <v>0</v>
      </c>
      <c r="BI306" s="201">
        <f>IF(N306="nulová",J306,0)</f>
        <v>0</v>
      </c>
      <c r="BJ306" s="18" t="s">
        <v>86</v>
      </c>
      <c r="BK306" s="201">
        <f>ROUND(I306*H306,2)</f>
        <v>0</v>
      </c>
      <c r="BL306" s="18" t="s">
        <v>14</v>
      </c>
      <c r="BM306" s="200" t="s">
        <v>1283</v>
      </c>
    </row>
    <row r="307" spans="1:65" s="13" customFormat="1" ht="11.25">
      <c r="B307" s="202"/>
      <c r="C307" s="203"/>
      <c r="D307" s="204" t="s">
        <v>153</v>
      </c>
      <c r="E307" s="203"/>
      <c r="F307" s="206" t="s">
        <v>1284</v>
      </c>
      <c r="G307" s="203"/>
      <c r="H307" s="207">
        <v>3.3000000000000002E-2</v>
      </c>
      <c r="I307" s="208"/>
      <c r="J307" s="203"/>
      <c r="K307" s="203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153</v>
      </c>
      <c r="AU307" s="213" t="s">
        <v>88</v>
      </c>
      <c r="AV307" s="13" t="s">
        <v>88</v>
      </c>
      <c r="AW307" s="13" t="s">
        <v>4</v>
      </c>
      <c r="AX307" s="13" t="s">
        <v>86</v>
      </c>
      <c r="AY307" s="213" t="s">
        <v>144</v>
      </c>
    </row>
    <row r="308" spans="1:65" s="2" customFormat="1" ht="24.2" customHeight="1">
      <c r="A308" s="35"/>
      <c r="B308" s="36"/>
      <c r="C308" s="188" t="s">
        <v>370</v>
      </c>
      <c r="D308" s="188" t="s">
        <v>147</v>
      </c>
      <c r="E308" s="189" t="s">
        <v>1285</v>
      </c>
      <c r="F308" s="190" t="s">
        <v>1286</v>
      </c>
      <c r="G308" s="191" t="s">
        <v>174</v>
      </c>
      <c r="H308" s="192">
        <v>5.34</v>
      </c>
      <c r="I308" s="193"/>
      <c r="J308" s="194">
        <f>ROUND(I308*H308,2)</f>
        <v>0</v>
      </c>
      <c r="K308" s="195"/>
      <c r="L308" s="40"/>
      <c r="M308" s="196" t="s">
        <v>1</v>
      </c>
      <c r="N308" s="197" t="s">
        <v>43</v>
      </c>
      <c r="O308" s="72"/>
      <c r="P308" s="198">
        <f>O308*H308</f>
        <v>0</v>
      </c>
      <c r="Q308" s="198">
        <v>0</v>
      </c>
      <c r="R308" s="198">
        <f>Q308*H308</f>
        <v>0</v>
      </c>
      <c r="S308" s="198">
        <v>0</v>
      </c>
      <c r="T308" s="199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0" t="s">
        <v>14</v>
      </c>
      <c r="AT308" s="200" t="s">
        <v>147</v>
      </c>
      <c r="AU308" s="200" t="s">
        <v>88</v>
      </c>
      <c r="AY308" s="18" t="s">
        <v>144</v>
      </c>
      <c r="BE308" s="201">
        <f>IF(N308="základní",J308,0)</f>
        <v>0</v>
      </c>
      <c r="BF308" s="201">
        <f>IF(N308="snížená",J308,0)</f>
        <v>0</v>
      </c>
      <c r="BG308" s="201">
        <f>IF(N308="zákl. přenesená",J308,0)</f>
        <v>0</v>
      </c>
      <c r="BH308" s="201">
        <f>IF(N308="sníž. přenesená",J308,0)</f>
        <v>0</v>
      </c>
      <c r="BI308" s="201">
        <f>IF(N308="nulová",J308,0)</f>
        <v>0</v>
      </c>
      <c r="BJ308" s="18" t="s">
        <v>86</v>
      </c>
      <c r="BK308" s="201">
        <f>ROUND(I308*H308,2)</f>
        <v>0</v>
      </c>
      <c r="BL308" s="18" t="s">
        <v>14</v>
      </c>
      <c r="BM308" s="200" t="s">
        <v>1287</v>
      </c>
    </row>
    <row r="309" spans="1:65" s="14" customFormat="1" ht="11.25">
      <c r="B309" s="218"/>
      <c r="C309" s="219"/>
      <c r="D309" s="204" t="s">
        <v>153</v>
      </c>
      <c r="E309" s="220" t="s">
        <v>1</v>
      </c>
      <c r="F309" s="221" t="s">
        <v>1288</v>
      </c>
      <c r="G309" s="219"/>
      <c r="H309" s="220" t="s">
        <v>1</v>
      </c>
      <c r="I309" s="222"/>
      <c r="J309" s="219"/>
      <c r="K309" s="219"/>
      <c r="L309" s="223"/>
      <c r="M309" s="224"/>
      <c r="N309" s="225"/>
      <c r="O309" s="225"/>
      <c r="P309" s="225"/>
      <c r="Q309" s="225"/>
      <c r="R309" s="225"/>
      <c r="S309" s="225"/>
      <c r="T309" s="226"/>
      <c r="AT309" s="227" t="s">
        <v>153</v>
      </c>
      <c r="AU309" s="227" t="s">
        <v>88</v>
      </c>
      <c r="AV309" s="14" t="s">
        <v>86</v>
      </c>
      <c r="AW309" s="14" t="s">
        <v>34</v>
      </c>
      <c r="AX309" s="14" t="s">
        <v>78</v>
      </c>
      <c r="AY309" s="227" t="s">
        <v>144</v>
      </c>
    </row>
    <row r="310" spans="1:65" s="13" customFormat="1" ht="11.25">
      <c r="B310" s="202"/>
      <c r="C310" s="203"/>
      <c r="D310" s="204" t="s">
        <v>153</v>
      </c>
      <c r="E310" s="205" t="s">
        <v>1</v>
      </c>
      <c r="F310" s="206" t="s">
        <v>1289</v>
      </c>
      <c r="G310" s="203"/>
      <c r="H310" s="207">
        <v>1.98</v>
      </c>
      <c r="I310" s="208"/>
      <c r="J310" s="203"/>
      <c r="K310" s="203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153</v>
      </c>
      <c r="AU310" s="213" t="s">
        <v>88</v>
      </c>
      <c r="AV310" s="13" t="s">
        <v>88</v>
      </c>
      <c r="AW310" s="13" t="s">
        <v>34</v>
      </c>
      <c r="AX310" s="13" t="s">
        <v>78</v>
      </c>
      <c r="AY310" s="213" t="s">
        <v>144</v>
      </c>
    </row>
    <row r="311" spans="1:65" s="14" customFormat="1" ht="11.25">
      <c r="B311" s="218"/>
      <c r="C311" s="219"/>
      <c r="D311" s="204" t="s">
        <v>153</v>
      </c>
      <c r="E311" s="220" t="s">
        <v>1</v>
      </c>
      <c r="F311" s="221" t="s">
        <v>1290</v>
      </c>
      <c r="G311" s="219"/>
      <c r="H311" s="220" t="s">
        <v>1</v>
      </c>
      <c r="I311" s="222"/>
      <c r="J311" s="219"/>
      <c r="K311" s="219"/>
      <c r="L311" s="223"/>
      <c r="M311" s="224"/>
      <c r="N311" s="225"/>
      <c r="O311" s="225"/>
      <c r="P311" s="225"/>
      <c r="Q311" s="225"/>
      <c r="R311" s="225"/>
      <c r="S311" s="225"/>
      <c r="T311" s="226"/>
      <c r="AT311" s="227" t="s">
        <v>153</v>
      </c>
      <c r="AU311" s="227" t="s">
        <v>88</v>
      </c>
      <c r="AV311" s="14" t="s">
        <v>86</v>
      </c>
      <c r="AW311" s="14" t="s">
        <v>34</v>
      </c>
      <c r="AX311" s="14" t="s">
        <v>78</v>
      </c>
      <c r="AY311" s="227" t="s">
        <v>144</v>
      </c>
    </row>
    <row r="312" spans="1:65" s="13" customFormat="1" ht="11.25">
      <c r="B312" s="202"/>
      <c r="C312" s="203"/>
      <c r="D312" s="204" t="s">
        <v>153</v>
      </c>
      <c r="E312" s="205" t="s">
        <v>1</v>
      </c>
      <c r="F312" s="206" t="s">
        <v>1202</v>
      </c>
      <c r="G312" s="203"/>
      <c r="H312" s="207">
        <v>3.36</v>
      </c>
      <c r="I312" s="208"/>
      <c r="J312" s="203"/>
      <c r="K312" s="203"/>
      <c r="L312" s="209"/>
      <c r="M312" s="210"/>
      <c r="N312" s="211"/>
      <c r="O312" s="211"/>
      <c r="P312" s="211"/>
      <c r="Q312" s="211"/>
      <c r="R312" s="211"/>
      <c r="S312" s="211"/>
      <c r="T312" s="212"/>
      <c r="AT312" s="213" t="s">
        <v>153</v>
      </c>
      <c r="AU312" s="213" t="s">
        <v>88</v>
      </c>
      <c r="AV312" s="13" t="s">
        <v>88</v>
      </c>
      <c r="AW312" s="13" t="s">
        <v>34</v>
      </c>
      <c r="AX312" s="13" t="s">
        <v>78</v>
      </c>
      <c r="AY312" s="213" t="s">
        <v>144</v>
      </c>
    </row>
    <row r="313" spans="1:65" s="15" customFormat="1" ht="11.25">
      <c r="B313" s="228"/>
      <c r="C313" s="229"/>
      <c r="D313" s="204" t="s">
        <v>153</v>
      </c>
      <c r="E313" s="230" t="s">
        <v>1</v>
      </c>
      <c r="F313" s="231" t="s">
        <v>164</v>
      </c>
      <c r="G313" s="229"/>
      <c r="H313" s="232">
        <v>5.34</v>
      </c>
      <c r="I313" s="233"/>
      <c r="J313" s="229"/>
      <c r="K313" s="229"/>
      <c r="L313" s="234"/>
      <c r="M313" s="235"/>
      <c r="N313" s="236"/>
      <c r="O313" s="236"/>
      <c r="P313" s="236"/>
      <c r="Q313" s="236"/>
      <c r="R313" s="236"/>
      <c r="S313" s="236"/>
      <c r="T313" s="237"/>
      <c r="AT313" s="238" t="s">
        <v>153</v>
      </c>
      <c r="AU313" s="238" t="s">
        <v>88</v>
      </c>
      <c r="AV313" s="15" t="s">
        <v>151</v>
      </c>
      <c r="AW313" s="15" t="s">
        <v>34</v>
      </c>
      <c r="AX313" s="15" t="s">
        <v>86</v>
      </c>
      <c r="AY313" s="238" t="s">
        <v>144</v>
      </c>
    </row>
    <row r="314" spans="1:65" s="2" customFormat="1" ht="24.2" customHeight="1">
      <c r="A314" s="35"/>
      <c r="B314" s="36"/>
      <c r="C314" s="250" t="s">
        <v>375</v>
      </c>
      <c r="D314" s="250" t="s">
        <v>273</v>
      </c>
      <c r="E314" s="251" t="s">
        <v>1291</v>
      </c>
      <c r="F314" s="252" t="s">
        <v>1292</v>
      </c>
      <c r="G314" s="253" t="s">
        <v>669</v>
      </c>
      <c r="H314" s="254">
        <v>8.01</v>
      </c>
      <c r="I314" s="255"/>
      <c r="J314" s="256">
        <f>ROUND(I314*H314,2)</f>
        <v>0</v>
      </c>
      <c r="K314" s="257"/>
      <c r="L314" s="258"/>
      <c r="M314" s="259" t="s">
        <v>1</v>
      </c>
      <c r="N314" s="260" t="s">
        <v>43</v>
      </c>
      <c r="O314" s="72"/>
      <c r="P314" s="198">
        <f>O314*H314</f>
        <v>0</v>
      </c>
      <c r="Q314" s="198">
        <v>1E-3</v>
      </c>
      <c r="R314" s="198">
        <f>Q314*H314</f>
        <v>8.0099999999999998E-3</v>
      </c>
      <c r="S314" s="198">
        <v>0</v>
      </c>
      <c r="T314" s="199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0" t="s">
        <v>323</v>
      </c>
      <c r="AT314" s="200" t="s">
        <v>273</v>
      </c>
      <c r="AU314" s="200" t="s">
        <v>88</v>
      </c>
      <c r="AY314" s="18" t="s">
        <v>144</v>
      </c>
      <c r="BE314" s="201">
        <f>IF(N314="základní",J314,0)</f>
        <v>0</v>
      </c>
      <c r="BF314" s="201">
        <f>IF(N314="snížená",J314,0)</f>
        <v>0</v>
      </c>
      <c r="BG314" s="201">
        <f>IF(N314="zákl. přenesená",J314,0)</f>
        <v>0</v>
      </c>
      <c r="BH314" s="201">
        <f>IF(N314="sníž. přenesená",J314,0)</f>
        <v>0</v>
      </c>
      <c r="BI314" s="201">
        <f>IF(N314="nulová",J314,0)</f>
        <v>0</v>
      </c>
      <c r="BJ314" s="18" t="s">
        <v>86</v>
      </c>
      <c r="BK314" s="201">
        <f>ROUND(I314*H314,2)</f>
        <v>0</v>
      </c>
      <c r="BL314" s="18" t="s">
        <v>14</v>
      </c>
      <c r="BM314" s="200" t="s">
        <v>1293</v>
      </c>
    </row>
    <row r="315" spans="1:65" s="13" customFormat="1" ht="11.25">
      <c r="B315" s="202"/>
      <c r="C315" s="203"/>
      <c r="D315" s="204" t="s">
        <v>153</v>
      </c>
      <c r="E315" s="203"/>
      <c r="F315" s="206" t="s">
        <v>1294</v>
      </c>
      <c r="G315" s="203"/>
      <c r="H315" s="207">
        <v>8.01</v>
      </c>
      <c r="I315" s="208"/>
      <c r="J315" s="203"/>
      <c r="K315" s="203"/>
      <c r="L315" s="209"/>
      <c r="M315" s="210"/>
      <c r="N315" s="211"/>
      <c r="O315" s="211"/>
      <c r="P315" s="211"/>
      <c r="Q315" s="211"/>
      <c r="R315" s="211"/>
      <c r="S315" s="211"/>
      <c r="T315" s="212"/>
      <c r="AT315" s="213" t="s">
        <v>153</v>
      </c>
      <c r="AU315" s="213" t="s">
        <v>88</v>
      </c>
      <c r="AV315" s="13" t="s">
        <v>88</v>
      </c>
      <c r="AW315" s="13" t="s">
        <v>4</v>
      </c>
      <c r="AX315" s="13" t="s">
        <v>86</v>
      </c>
      <c r="AY315" s="213" t="s">
        <v>144</v>
      </c>
    </row>
    <row r="316" spans="1:65" s="2" customFormat="1" ht="24.2" customHeight="1">
      <c r="A316" s="35"/>
      <c r="B316" s="36"/>
      <c r="C316" s="188" t="s">
        <v>382</v>
      </c>
      <c r="D316" s="188" t="s">
        <v>147</v>
      </c>
      <c r="E316" s="189" t="s">
        <v>1295</v>
      </c>
      <c r="F316" s="190" t="s">
        <v>1296</v>
      </c>
      <c r="G316" s="191" t="s">
        <v>174</v>
      </c>
      <c r="H316" s="192">
        <v>4</v>
      </c>
      <c r="I316" s="193"/>
      <c r="J316" s="194">
        <f>ROUND(I316*H316,2)</f>
        <v>0</v>
      </c>
      <c r="K316" s="195"/>
      <c r="L316" s="40"/>
      <c r="M316" s="196" t="s">
        <v>1</v>
      </c>
      <c r="N316" s="197" t="s">
        <v>43</v>
      </c>
      <c r="O316" s="72"/>
      <c r="P316" s="198">
        <f>O316*H316</f>
        <v>0</v>
      </c>
      <c r="Q316" s="198">
        <v>0</v>
      </c>
      <c r="R316" s="198">
        <f>Q316*H316</f>
        <v>0</v>
      </c>
      <c r="S316" s="198">
        <v>0</v>
      </c>
      <c r="T316" s="199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00" t="s">
        <v>14</v>
      </c>
      <c r="AT316" s="200" t="s">
        <v>147</v>
      </c>
      <c r="AU316" s="200" t="s">
        <v>88</v>
      </c>
      <c r="AY316" s="18" t="s">
        <v>144</v>
      </c>
      <c r="BE316" s="201">
        <f>IF(N316="základní",J316,0)</f>
        <v>0</v>
      </c>
      <c r="BF316" s="201">
        <f>IF(N316="snížená",J316,0)</f>
        <v>0</v>
      </c>
      <c r="BG316" s="201">
        <f>IF(N316="zákl. přenesená",J316,0)</f>
        <v>0</v>
      </c>
      <c r="BH316" s="201">
        <f>IF(N316="sníž. přenesená",J316,0)</f>
        <v>0</v>
      </c>
      <c r="BI316" s="201">
        <f>IF(N316="nulová",J316,0)</f>
        <v>0</v>
      </c>
      <c r="BJ316" s="18" t="s">
        <v>86</v>
      </c>
      <c r="BK316" s="201">
        <f>ROUND(I316*H316,2)</f>
        <v>0</v>
      </c>
      <c r="BL316" s="18" t="s">
        <v>14</v>
      </c>
      <c r="BM316" s="200" t="s">
        <v>1297</v>
      </c>
    </row>
    <row r="317" spans="1:65" s="13" customFormat="1" ht="11.25">
      <c r="B317" s="202"/>
      <c r="C317" s="203"/>
      <c r="D317" s="204" t="s">
        <v>153</v>
      </c>
      <c r="E317" s="205" t="s">
        <v>1</v>
      </c>
      <c r="F317" s="206" t="s">
        <v>1298</v>
      </c>
      <c r="G317" s="203"/>
      <c r="H317" s="207">
        <v>4</v>
      </c>
      <c r="I317" s="208"/>
      <c r="J317" s="203"/>
      <c r="K317" s="203"/>
      <c r="L317" s="209"/>
      <c r="M317" s="210"/>
      <c r="N317" s="211"/>
      <c r="O317" s="211"/>
      <c r="P317" s="211"/>
      <c r="Q317" s="211"/>
      <c r="R317" s="211"/>
      <c r="S317" s="211"/>
      <c r="T317" s="212"/>
      <c r="AT317" s="213" t="s">
        <v>153</v>
      </c>
      <c r="AU317" s="213" t="s">
        <v>88</v>
      </c>
      <c r="AV317" s="13" t="s">
        <v>88</v>
      </c>
      <c r="AW317" s="13" t="s">
        <v>34</v>
      </c>
      <c r="AX317" s="13" t="s">
        <v>86</v>
      </c>
      <c r="AY317" s="213" t="s">
        <v>144</v>
      </c>
    </row>
    <row r="318" spans="1:65" s="2" customFormat="1" ht="24.2" customHeight="1">
      <c r="A318" s="35"/>
      <c r="B318" s="36"/>
      <c r="C318" s="250" t="s">
        <v>387</v>
      </c>
      <c r="D318" s="250" t="s">
        <v>273</v>
      </c>
      <c r="E318" s="251" t="s">
        <v>1291</v>
      </c>
      <c r="F318" s="252" t="s">
        <v>1292</v>
      </c>
      <c r="G318" s="253" t="s">
        <v>669</v>
      </c>
      <c r="H318" s="254">
        <v>6</v>
      </c>
      <c r="I318" s="255"/>
      <c r="J318" s="256">
        <f>ROUND(I318*H318,2)</f>
        <v>0</v>
      </c>
      <c r="K318" s="257"/>
      <c r="L318" s="258"/>
      <c r="M318" s="259" t="s">
        <v>1</v>
      </c>
      <c r="N318" s="260" t="s">
        <v>43</v>
      </c>
      <c r="O318" s="72"/>
      <c r="P318" s="198">
        <f>O318*H318</f>
        <v>0</v>
      </c>
      <c r="Q318" s="198">
        <v>1E-3</v>
      </c>
      <c r="R318" s="198">
        <f>Q318*H318</f>
        <v>6.0000000000000001E-3</v>
      </c>
      <c r="S318" s="198">
        <v>0</v>
      </c>
      <c r="T318" s="199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00" t="s">
        <v>323</v>
      </c>
      <c r="AT318" s="200" t="s">
        <v>273</v>
      </c>
      <c r="AU318" s="200" t="s">
        <v>88</v>
      </c>
      <c r="AY318" s="18" t="s">
        <v>144</v>
      </c>
      <c r="BE318" s="201">
        <f>IF(N318="základní",J318,0)</f>
        <v>0</v>
      </c>
      <c r="BF318" s="201">
        <f>IF(N318="snížená",J318,0)</f>
        <v>0</v>
      </c>
      <c r="BG318" s="201">
        <f>IF(N318="zákl. přenesená",J318,0)</f>
        <v>0</v>
      </c>
      <c r="BH318" s="201">
        <f>IF(N318="sníž. přenesená",J318,0)</f>
        <v>0</v>
      </c>
      <c r="BI318" s="201">
        <f>IF(N318="nulová",J318,0)</f>
        <v>0</v>
      </c>
      <c r="BJ318" s="18" t="s">
        <v>86</v>
      </c>
      <c r="BK318" s="201">
        <f>ROUND(I318*H318,2)</f>
        <v>0</v>
      </c>
      <c r="BL318" s="18" t="s">
        <v>14</v>
      </c>
      <c r="BM318" s="200" t="s">
        <v>1299</v>
      </c>
    </row>
    <row r="319" spans="1:65" s="13" customFormat="1" ht="11.25">
      <c r="B319" s="202"/>
      <c r="C319" s="203"/>
      <c r="D319" s="204" t="s">
        <v>153</v>
      </c>
      <c r="E319" s="203"/>
      <c r="F319" s="206" t="s">
        <v>1300</v>
      </c>
      <c r="G319" s="203"/>
      <c r="H319" s="207">
        <v>6</v>
      </c>
      <c r="I319" s="208"/>
      <c r="J319" s="203"/>
      <c r="K319" s="203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153</v>
      </c>
      <c r="AU319" s="213" t="s">
        <v>88</v>
      </c>
      <c r="AV319" s="13" t="s">
        <v>88</v>
      </c>
      <c r="AW319" s="13" t="s">
        <v>4</v>
      </c>
      <c r="AX319" s="13" t="s">
        <v>86</v>
      </c>
      <c r="AY319" s="213" t="s">
        <v>144</v>
      </c>
    </row>
    <row r="320" spans="1:65" s="2" customFormat="1" ht="24.2" customHeight="1">
      <c r="A320" s="35"/>
      <c r="B320" s="36"/>
      <c r="C320" s="188" t="s">
        <v>393</v>
      </c>
      <c r="D320" s="188" t="s">
        <v>147</v>
      </c>
      <c r="E320" s="189" t="s">
        <v>1301</v>
      </c>
      <c r="F320" s="190" t="s">
        <v>1302</v>
      </c>
      <c r="G320" s="191" t="s">
        <v>174</v>
      </c>
      <c r="H320" s="192">
        <v>110.9</v>
      </c>
      <c r="I320" s="193"/>
      <c r="J320" s="194">
        <f>ROUND(I320*H320,2)</f>
        <v>0</v>
      </c>
      <c r="K320" s="195"/>
      <c r="L320" s="40"/>
      <c r="M320" s="196" t="s">
        <v>1</v>
      </c>
      <c r="N320" s="197" t="s">
        <v>43</v>
      </c>
      <c r="O320" s="72"/>
      <c r="P320" s="198">
        <f>O320*H320</f>
        <v>0</v>
      </c>
      <c r="Q320" s="198">
        <v>4.0000000000000002E-4</v>
      </c>
      <c r="R320" s="198">
        <f>Q320*H320</f>
        <v>4.4360000000000004E-2</v>
      </c>
      <c r="S320" s="198">
        <v>0</v>
      </c>
      <c r="T320" s="199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00" t="s">
        <v>14</v>
      </c>
      <c r="AT320" s="200" t="s">
        <v>147</v>
      </c>
      <c r="AU320" s="200" t="s">
        <v>88</v>
      </c>
      <c r="AY320" s="18" t="s">
        <v>144</v>
      </c>
      <c r="BE320" s="201">
        <f>IF(N320="základní",J320,0)</f>
        <v>0</v>
      </c>
      <c r="BF320" s="201">
        <f>IF(N320="snížená",J320,0)</f>
        <v>0</v>
      </c>
      <c r="BG320" s="201">
        <f>IF(N320="zákl. přenesená",J320,0)</f>
        <v>0</v>
      </c>
      <c r="BH320" s="201">
        <f>IF(N320="sníž. přenesená",J320,0)</f>
        <v>0</v>
      </c>
      <c r="BI320" s="201">
        <f>IF(N320="nulová",J320,0)</f>
        <v>0</v>
      </c>
      <c r="BJ320" s="18" t="s">
        <v>86</v>
      </c>
      <c r="BK320" s="201">
        <f>ROUND(I320*H320,2)</f>
        <v>0</v>
      </c>
      <c r="BL320" s="18" t="s">
        <v>14</v>
      </c>
      <c r="BM320" s="200" t="s">
        <v>1303</v>
      </c>
    </row>
    <row r="321" spans="1:65" s="2" customFormat="1" ht="37.9" customHeight="1">
      <c r="A321" s="35"/>
      <c r="B321" s="36"/>
      <c r="C321" s="250" t="s">
        <v>399</v>
      </c>
      <c r="D321" s="250" t="s">
        <v>273</v>
      </c>
      <c r="E321" s="251" t="s">
        <v>1304</v>
      </c>
      <c r="F321" s="252" t="s">
        <v>1305</v>
      </c>
      <c r="G321" s="253" t="s">
        <v>174</v>
      </c>
      <c r="H321" s="254">
        <v>127.535</v>
      </c>
      <c r="I321" s="255"/>
      <c r="J321" s="256">
        <f>ROUND(I321*H321,2)</f>
        <v>0</v>
      </c>
      <c r="K321" s="257"/>
      <c r="L321" s="258"/>
      <c r="M321" s="259" t="s">
        <v>1</v>
      </c>
      <c r="N321" s="260" t="s">
        <v>43</v>
      </c>
      <c r="O321" s="72"/>
      <c r="P321" s="198">
        <f>O321*H321</f>
        <v>0</v>
      </c>
      <c r="Q321" s="198">
        <v>4.7000000000000002E-3</v>
      </c>
      <c r="R321" s="198">
        <f>Q321*H321</f>
        <v>0.59941449999999996</v>
      </c>
      <c r="S321" s="198">
        <v>0</v>
      </c>
      <c r="T321" s="199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0" t="s">
        <v>323</v>
      </c>
      <c r="AT321" s="200" t="s">
        <v>273</v>
      </c>
      <c r="AU321" s="200" t="s">
        <v>88</v>
      </c>
      <c r="AY321" s="18" t="s">
        <v>144</v>
      </c>
      <c r="BE321" s="201">
        <f>IF(N321="základní",J321,0)</f>
        <v>0</v>
      </c>
      <c r="BF321" s="201">
        <f>IF(N321="snížená",J321,0)</f>
        <v>0</v>
      </c>
      <c r="BG321" s="201">
        <f>IF(N321="zákl. přenesená",J321,0)</f>
        <v>0</v>
      </c>
      <c r="BH321" s="201">
        <f>IF(N321="sníž. přenesená",J321,0)</f>
        <v>0</v>
      </c>
      <c r="BI321" s="201">
        <f>IF(N321="nulová",J321,0)</f>
        <v>0</v>
      </c>
      <c r="BJ321" s="18" t="s">
        <v>86</v>
      </c>
      <c r="BK321" s="201">
        <f>ROUND(I321*H321,2)</f>
        <v>0</v>
      </c>
      <c r="BL321" s="18" t="s">
        <v>14</v>
      </c>
      <c r="BM321" s="200" t="s">
        <v>1306</v>
      </c>
    </row>
    <row r="322" spans="1:65" s="13" customFormat="1" ht="11.25">
      <c r="B322" s="202"/>
      <c r="C322" s="203"/>
      <c r="D322" s="204" t="s">
        <v>153</v>
      </c>
      <c r="E322" s="203"/>
      <c r="F322" s="206" t="s">
        <v>1307</v>
      </c>
      <c r="G322" s="203"/>
      <c r="H322" s="207">
        <v>127.535</v>
      </c>
      <c r="I322" s="208"/>
      <c r="J322" s="203"/>
      <c r="K322" s="203"/>
      <c r="L322" s="209"/>
      <c r="M322" s="210"/>
      <c r="N322" s="211"/>
      <c r="O322" s="211"/>
      <c r="P322" s="211"/>
      <c r="Q322" s="211"/>
      <c r="R322" s="211"/>
      <c r="S322" s="211"/>
      <c r="T322" s="212"/>
      <c r="AT322" s="213" t="s">
        <v>153</v>
      </c>
      <c r="AU322" s="213" t="s">
        <v>88</v>
      </c>
      <c r="AV322" s="13" t="s">
        <v>88</v>
      </c>
      <c r="AW322" s="13" t="s">
        <v>4</v>
      </c>
      <c r="AX322" s="13" t="s">
        <v>86</v>
      </c>
      <c r="AY322" s="213" t="s">
        <v>144</v>
      </c>
    </row>
    <row r="323" spans="1:65" s="2" customFormat="1" ht="24.2" customHeight="1">
      <c r="A323" s="35"/>
      <c r="B323" s="36"/>
      <c r="C323" s="188" t="s">
        <v>403</v>
      </c>
      <c r="D323" s="188" t="s">
        <v>147</v>
      </c>
      <c r="E323" s="189" t="s">
        <v>1308</v>
      </c>
      <c r="F323" s="190" t="s">
        <v>1309</v>
      </c>
      <c r="G323" s="191" t="s">
        <v>520</v>
      </c>
      <c r="H323" s="261"/>
      <c r="I323" s="193"/>
      <c r="J323" s="194">
        <f>ROUND(I323*H323,2)</f>
        <v>0</v>
      </c>
      <c r="K323" s="195"/>
      <c r="L323" s="40"/>
      <c r="M323" s="196" t="s">
        <v>1</v>
      </c>
      <c r="N323" s="197" t="s">
        <v>43</v>
      </c>
      <c r="O323" s="72"/>
      <c r="P323" s="198">
        <f>O323*H323</f>
        <v>0</v>
      </c>
      <c r="Q323" s="198">
        <v>0</v>
      </c>
      <c r="R323" s="198">
        <f>Q323*H323</f>
        <v>0</v>
      </c>
      <c r="S323" s="198">
        <v>0</v>
      </c>
      <c r="T323" s="199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0" t="s">
        <v>14</v>
      </c>
      <c r="AT323" s="200" t="s">
        <v>147</v>
      </c>
      <c r="AU323" s="200" t="s">
        <v>88</v>
      </c>
      <c r="AY323" s="18" t="s">
        <v>144</v>
      </c>
      <c r="BE323" s="201">
        <f>IF(N323="základní",J323,0)</f>
        <v>0</v>
      </c>
      <c r="BF323" s="201">
        <f>IF(N323="snížená",J323,0)</f>
        <v>0</v>
      </c>
      <c r="BG323" s="201">
        <f>IF(N323="zákl. přenesená",J323,0)</f>
        <v>0</v>
      </c>
      <c r="BH323" s="201">
        <f>IF(N323="sníž. přenesená",J323,0)</f>
        <v>0</v>
      </c>
      <c r="BI323" s="201">
        <f>IF(N323="nulová",J323,0)</f>
        <v>0</v>
      </c>
      <c r="BJ323" s="18" t="s">
        <v>86</v>
      </c>
      <c r="BK323" s="201">
        <f>ROUND(I323*H323,2)</f>
        <v>0</v>
      </c>
      <c r="BL323" s="18" t="s">
        <v>14</v>
      </c>
      <c r="BM323" s="200" t="s">
        <v>1310</v>
      </c>
    </row>
    <row r="324" spans="1:65" s="12" customFormat="1" ht="22.9" customHeight="1">
      <c r="B324" s="172"/>
      <c r="C324" s="173"/>
      <c r="D324" s="174" t="s">
        <v>77</v>
      </c>
      <c r="E324" s="186" t="s">
        <v>1311</v>
      </c>
      <c r="F324" s="186" t="s">
        <v>1312</v>
      </c>
      <c r="G324" s="173"/>
      <c r="H324" s="173"/>
      <c r="I324" s="176"/>
      <c r="J324" s="187">
        <f>BK324</f>
        <v>0</v>
      </c>
      <c r="K324" s="173"/>
      <c r="L324" s="178"/>
      <c r="M324" s="179"/>
      <c r="N324" s="180"/>
      <c r="O324" s="180"/>
      <c r="P324" s="181">
        <f>SUM(P325:P328)</f>
        <v>0</v>
      </c>
      <c r="Q324" s="180"/>
      <c r="R324" s="181">
        <f>SUM(R325:R328)</f>
        <v>0.28279500000000002</v>
      </c>
      <c r="S324" s="180"/>
      <c r="T324" s="182">
        <f>SUM(T325:T328)</f>
        <v>0</v>
      </c>
      <c r="AR324" s="183" t="s">
        <v>88</v>
      </c>
      <c r="AT324" s="184" t="s">
        <v>77</v>
      </c>
      <c r="AU324" s="184" t="s">
        <v>86</v>
      </c>
      <c r="AY324" s="183" t="s">
        <v>144</v>
      </c>
      <c r="BK324" s="185">
        <f>SUM(BK325:BK328)</f>
        <v>0</v>
      </c>
    </row>
    <row r="325" spans="1:65" s="2" customFormat="1" ht="24.2" customHeight="1">
      <c r="A325" s="35"/>
      <c r="B325" s="36"/>
      <c r="C325" s="188" t="s">
        <v>407</v>
      </c>
      <c r="D325" s="188" t="s">
        <v>147</v>
      </c>
      <c r="E325" s="189" t="s">
        <v>1313</v>
      </c>
      <c r="F325" s="190" t="s">
        <v>1314</v>
      </c>
      <c r="G325" s="191" t="s">
        <v>174</v>
      </c>
      <c r="H325" s="192">
        <v>110.9</v>
      </c>
      <c r="I325" s="193"/>
      <c r="J325" s="194">
        <f>ROUND(I325*H325,2)</f>
        <v>0</v>
      </c>
      <c r="K325" s="195"/>
      <c r="L325" s="40"/>
      <c r="M325" s="196" t="s">
        <v>1</v>
      </c>
      <c r="N325" s="197" t="s">
        <v>43</v>
      </c>
      <c r="O325" s="72"/>
      <c r="P325" s="198">
        <f>O325*H325</f>
        <v>0</v>
      </c>
      <c r="Q325" s="198">
        <v>0</v>
      </c>
      <c r="R325" s="198">
        <f>Q325*H325</f>
        <v>0</v>
      </c>
      <c r="S325" s="198">
        <v>0</v>
      </c>
      <c r="T325" s="199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0" t="s">
        <v>14</v>
      </c>
      <c r="AT325" s="200" t="s">
        <v>147</v>
      </c>
      <c r="AU325" s="200" t="s">
        <v>88</v>
      </c>
      <c r="AY325" s="18" t="s">
        <v>144</v>
      </c>
      <c r="BE325" s="201">
        <f>IF(N325="základní",J325,0)</f>
        <v>0</v>
      </c>
      <c r="BF325" s="201">
        <f>IF(N325="snížená",J325,0)</f>
        <v>0</v>
      </c>
      <c r="BG325" s="201">
        <f>IF(N325="zákl. přenesená",J325,0)</f>
        <v>0</v>
      </c>
      <c r="BH325" s="201">
        <f>IF(N325="sníž. přenesená",J325,0)</f>
        <v>0</v>
      </c>
      <c r="BI325" s="201">
        <f>IF(N325="nulová",J325,0)</f>
        <v>0</v>
      </c>
      <c r="BJ325" s="18" t="s">
        <v>86</v>
      </c>
      <c r="BK325" s="201">
        <f>ROUND(I325*H325,2)</f>
        <v>0</v>
      </c>
      <c r="BL325" s="18" t="s">
        <v>14</v>
      </c>
      <c r="BM325" s="200" t="s">
        <v>1315</v>
      </c>
    </row>
    <row r="326" spans="1:65" s="2" customFormat="1" ht="24.2" customHeight="1">
      <c r="A326" s="35"/>
      <c r="B326" s="36"/>
      <c r="C326" s="250" t="s">
        <v>412</v>
      </c>
      <c r="D326" s="250" t="s">
        <v>273</v>
      </c>
      <c r="E326" s="251" t="s">
        <v>1316</v>
      </c>
      <c r="F326" s="252" t="s">
        <v>1317</v>
      </c>
      <c r="G326" s="253" t="s">
        <v>174</v>
      </c>
      <c r="H326" s="254">
        <v>113.11799999999999</v>
      </c>
      <c r="I326" s="255"/>
      <c r="J326" s="256">
        <f>ROUND(I326*H326,2)</f>
        <v>0</v>
      </c>
      <c r="K326" s="257"/>
      <c r="L326" s="258"/>
      <c r="M326" s="259" t="s">
        <v>1</v>
      </c>
      <c r="N326" s="260" t="s">
        <v>43</v>
      </c>
      <c r="O326" s="72"/>
      <c r="P326" s="198">
        <f>O326*H326</f>
        <v>0</v>
      </c>
      <c r="Q326" s="198">
        <v>2.5000000000000001E-3</v>
      </c>
      <c r="R326" s="198">
        <f>Q326*H326</f>
        <v>0.28279500000000002</v>
      </c>
      <c r="S326" s="198">
        <v>0</v>
      </c>
      <c r="T326" s="199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00" t="s">
        <v>323</v>
      </c>
      <c r="AT326" s="200" t="s">
        <v>273</v>
      </c>
      <c r="AU326" s="200" t="s">
        <v>88</v>
      </c>
      <c r="AY326" s="18" t="s">
        <v>144</v>
      </c>
      <c r="BE326" s="201">
        <f>IF(N326="základní",J326,0)</f>
        <v>0</v>
      </c>
      <c r="BF326" s="201">
        <f>IF(N326="snížená",J326,0)</f>
        <v>0</v>
      </c>
      <c r="BG326" s="201">
        <f>IF(N326="zákl. přenesená",J326,0)</f>
        <v>0</v>
      </c>
      <c r="BH326" s="201">
        <f>IF(N326="sníž. přenesená",J326,0)</f>
        <v>0</v>
      </c>
      <c r="BI326" s="201">
        <f>IF(N326="nulová",J326,0)</f>
        <v>0</v>
      </c>
      <c r="BJ326" s="18" t="s">
        <v>86</v>
      </c>
      <c r="BK326" s="201">
        <f>ROUND(I326*H326,2)</f>
        <v>0</v>
      </c>
      <c r="BL326" s="18" t="s">
        <v>14</v>
      </c>
      <c r="BM326" s="200" t="s">
        <v>1318</v>
      </c>
    </row>
    <row r="327" spans="1:65" s="13" customFormat="1" ht="11.25">
      <c r="B327" s="202"/>
      <c r="C327" s="203"/>
      <c r="D327" s="204" t="s">
        <v>153</v>
      </c>
      <c r="E327" s="203"/>
      <c r="F327" s="206" t="s">
        <v>1319</v>
      </c>
      <c r="G327" s="203"/>
      <c r="H327" s="207">
        <v>113.11799999999999</v>
      </c>
      <c r="I327" s="208"/>
      <c r="J327" s="203"/>
      <c r="K327" s="203"/>
      <c r="L327" s="209"/>
      <c r="M327" s="210"/>
      <c r="N327" s="211"/>
      <c r="O327" s="211"/>
      <c r="P327" s="211"/>
      <c r="Q327" s="211"/>
      <c r="R327" s="211"/>
      <c r="S327" s="211"/>
      <c r="T327" s="212"/>
      <c r="AT327" s="213" t="s">
        <v>153</v>
      </c>
      <c r="AU327" s="213" t="s">
        <v>88</v>
      </c>
      <c r="AV327" s="13" t="s">
        <v>88</v>
      </c>
      <c r="AW327" s="13" t="s">
        <v>4</v>
      </c>
      <c r="AX327" s="13" t="s">
        <v>86</v>
      </c>
      <c r="AY327" s="213" t="s">
        <v>144</v>
      </c>
    </row>
    <row r="328" spans="1:65" s="2" customFormat="1" ht="24.2" customHeight="1">
      <c r="A328" s="35"/>
      <c r="B328" s="36"/>
      <c r="C328" s="188" t="s">
        <v>419</v>
      </c>
      <c r="D328" s="188" t="s">
        <v>147</v>
      </c>
      <c r="E328" s="189" t="s">
        <v>1320</v>
      </c>
      <c r="F328" s="190" t="s">
        <v>1321</v>
      </c>
      <c r="G328" s="191" t="s">
        <v>520</v>
      </c>
      <c r="H328" s="261"/>
      <c r="I328" s="193"/>
      <c r="J328" s="194">
        <f>ROUND(I328*H328,2)</f>
        <v>0</v>
      </c>
      <c r="K328" s="195"/>
      <c r="L328" s="40"/>
      <c r="M328" s="196" t="s">
        <v>1</v>
      </c>
      <c r="N328" s="197" t="s">
        <v>43</v>
      </c>
      <c r="O328" s="72"/>
      <c r="P328" s="198">
        <f>O328*H328</f>
        <v>0</v>
      </c>
      <c r="Q328" s="198">
        <v>0</v>
      </c>
      <c r="R328" s="198">
        <f>Q328*H328</f>
        <v>0</v>
      </c>
      <c r="S328" s="198">
        <v>0</v>
      </c>
      <c r="T328" s="199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0" t="s">
        <v>14</v>
      </c>
      <c r="AT328" s="200" t="s">
        <v>147</v>
      </c>
      <c r="AU328" s="200" t="s">
        <v>88</v>
      </c>
      <c r="AY328" s="18" t="s">
        <v>144</v>
      </c>
      <c r="BE328" s="201">
        <f>IF(N328="základní",J328,0)</f>
        <v>0</v>
      </c>
      <c r="BF328" s="201">
        <f>IF(N328="snížená",J328,0)</f>
        <v>0</v>
      </c>
      <c r="BG328" s="201">
        <f>IF(N328="zákl. přenesená",J328,0)</f>
        <v>0</v>
      </c>
      <c r="BH328" s="201">
        <f>IF(N328="sníž. přenesená",J328,0)</f>
        <v>0</v>
      </c>
      <c r="BI328" s="201">
        <f>IF(N328="nulová",J328,0)</f>
        <v>0</v>
      </c>
      <c r="BJ328" s="18" t="s">
        <v>86</v>
      </c>
      <c r="BK328" s="201">
        <f>ROUND(I328*H328,2)</f>
        <v>0</v>
      </c>
      <c r="BL328" s="18" t="s">
        <v>14</v>
      </c>
      <c r="BM328" s="200" t="s">
        <v>1322</v>
      </c>
    </row>
    <row r="329" spans="1:65" s="12" customFormat="1" ht="22.9" customHeight="1">
      <c r="B329" s="172"/>
      <c r="C329" s="173"/>
      <c r="D329" s="174" t="s">
        <v>77</v>
      </c>
      <c r="E329" s="186" t="s">
        <v>1323</v>
      </c>
      <c r="F329" s="186" t="s">
        <v>1324</v>
      </c>
      <c r="G329" s="173"/>
      <c r="H329" s="173"/>
      <c r="I329" s="176"/>
      <c r="J329" s="187">
        <f>BK329</f>
        <v>0</v>
      </c>
      <c r="K329" s="173"/>
      <c r="L329" s="178"/>
      <c r="M329" s="179"/>
      <c r="N329" s="180"/>
      <c r="O329" s="180"/>
      <c r="P329" s="181">
        <f>SUM(P330:P335)</f>
        <v>0</v>
      </c>
      <c r="Q329" s="180"/>
      <c r="R329" s="181">
        <f>SUM(R330:R335)</f>
        <v>1.1130000000000001E-2</v>
      </c>
      <c r="S329" s="180"/>
      <c r="T329" s="182">
        <f>SUM(T330:T335)</f>
        <v>5.67E-2</v>
      </c>
      <c r="AR329" s="183" t="s">
        <v>88</v>
      </c>
      <c r="AT329" s="184" t="s">
        <v>77</v>
      </c>
      <c r="AU329" s="184" t="s">
        <v>86</v>
      </c>
      <c r="AY329" s="183" t="s">
        <v>144</v>
      </c>
      <c r="BK329" s="185">
        <f>SUM(BK330:BK335)</f>
        <v>0</v>
      </c>
    </row>
    <row r="330" spans="1:65" s="2" customFormat="1" ht="14.45" customHeight="1">
      <c r="A330" s="35"/>
      <c r="B330" s="36"/>
      <c r="C330" s="188" t="s">
        <v>425</v>
      </c>
      <c r="D330" s="188" t="s">
        <v>147</v>
      </c>
      <c r="E330" s="189" t="s">
        <v>1325</v>
      </c>
      <c r="F330" s="190" t="s">
        <v>1326</v>
      </c>
      <c r="G330" s="191" t="s">
        <v>799</v>
      </c>
      <c r="H330" s="192">
        <v>1</v>
      </c>
      <c r="I330" s="193"/>
      <c r="J330" s="194">
        <f t="shared" ref="J330:J335" si="0">ROUND(I330*H330,2)</f>
        <v>0</v>
      </c>
      <c r="K330" s="195"/>
      <c r="L330" s="40"/>
      <c r="M330" s="196" t="s">
        <v>1</v>
      </c>
      <c r="N330" s="197" t="s">
        <v>43</v>
      </c>
      <c r="O330" s="72"/>
      <c r="P330" s="198">
        <f t="shared" ref="P330:P335" si="1">O330*H330</f>
        <v>0</v>
      </c>
      <c r="Q330" s="198">
        <v>1.14E-3</v>
      </c>
      <c r="R330" s="198">
        <f t="shared" ref="R330:R335" si="2">Q330*H330</f>
        <v>1.14E-3</v>
      </c>
      <c r="S330" s="198">
        <v>0</v>
      </c>
      <c r="T330" s="199">
        <f t="shared" ref="T330:T335" si="3"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0" t="s">
        <v>14</v>
      </c>
      <c r="AT330" s="200" t="s">
        <v>147</v>
      </c>
      <c r="AU330" s="200" t="s">
        <v>88</v>
      </c>
      <c r="AY330" s="18" t="s">
        <v>144</v>
      </c>
      <c r="BE330" s="201">
        <f t="shared" ref="BE330:BE335" si="4">IF(N330="základní",J330,0)</f>
        <v>0</v>
      </c>
      <c r="BF330" s="201">
        <f t="shared" ref="BF330:BF335" si="5">IF(N330="snížená",J330,0)</f>
        <v>0</v>
      </c>
      <c r="BG330" s="201">
        <f t="shared" ref="BG330:BG335" si="6">IF(N330="zákl. přenesená",J330,0)</f>
        <v>0</v>
      </c>
      <c r="BH330" s="201">
        <f t="shared" ref="BH330:BH335" si="7">IF(N330="sníž. přenesená",J330,0)</f>
        <v>0</v>
      </c>
      <c r="BI330" s="201">
        <f t="shared" ref="BI330:BI335" si="8">IF(N330="nulová",J330,0)</f>
        <v>0</v>
      </c>
      <c r="BJ330" s="18" t="s">
        <v>86</v>
      </c>
      <c r="BK330" s="201">
        <f t="shared" ref="BK330:BK335" si="9">ROUND(I330*H330,2)</f>
        <v>0</v>
      </c>
      <c r="BL330" s="18" t="s">
        <v>14</v>
      </c>
      <c r="BM330" s="200" t="s">
        <v>1327</v>
      </c>
    </row>
    <row r="331" spans="1:65" s="2" customFormat="1" ht="37.9" customHeight="1">
      <c r="A331" s="35"/>
      <c r="B331" s="36"/>
      <c r="C331" s="188" t="s">
        <v>433</v>
      </c>
      <c r="D331" s="188" t="s">
        <v>147</v>
      </c>
      <c r="E331" s="189" t="s">
        <v>1328</v>
      </c>
      <c r="F331" s="190" t="s">
        <v>1329</v>
      </c>
      <c r="G331" s="191" t="s">
        <v>799</v>
      </c>
      <c r="H331" s="192">
        <v>1</v>
      </c>
      <c r="I331" s="193"/>
      <c r="J331" s="194">
        <f t="shared" si="0"/>
        <v>0</v>
      </c>
      <c r="K331" s="195"/>
      <c r="L331" s="40"/>
      <c r="M331" s="196" t="s">
        <v>1</v>
      </c>
      <c r="N331" s="197" t="s">
        <v>43</v>
      </c>
      <c r="O331" s="72"/>
      <c r="P331" s="198">
        <f t="shared" si="1"/>
        <v>0</v>
      </c>
      <c r="Q331" s="198">
        <v>1.14E-3</v>
      </c>
      <c r="R331" s="198">
        <f t="shared" si="2"/>
        <v>1.14E-3</v>
      </c>
      <c r="S331" s="198">
        <v>0</v>
      </c>
      <c r="T331" s="199">
        <f t="shared" si="3"/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0" t="s">
        <v>14</v>
      </c>
      <c r="AT331" s="200" t="s">
        <v>147</v>
      </c>
      <c r="AU331" s="200" t="s">
        <v>88</v>
      </c>
      <c r="AY331" s="18" t="s">
        <v>144</v>
      </c>
      <c r="BE331" s="201">
        <f t="shared" si="4"/>
        <v>0</v>
      </c>
      <c r="BF331" s="201">
        <f t="shared" si="5"/>
        <v>0</v>
      </c>
      <c r="BG331" s="201">
        <f t="shared" si="6"/>
        <v>0</v>
      </c>
      <c r="BH331" s="201">
        <f t="shared" si="7"/>
        <v>0</v>
      </c>
      <c r="BI331" s="201">
        <f t="shared" si="8"/>
        <v>0</v>
      </c>
      <c r="BJ331" s="18" t="s">
        <v>86</v>
      </c>
      <c r="BK331" s="201">
        <f t="shared" si="9"/>
        <v>0</v>
      </c>
      <c r="BL331" s="18" t="s">
        <v>14</v>
      </c>
      <c r="BM331" s="200" t="s">
        <v>1330</v>
      </c>
    </row>
    <row r="332" spans="1:65" s="2" customFormat="1" ht="14.45" customHeight="1">
      <c r="A332" s="35"/>
      <c r="B332" s="36"/>
      <c r="C332" s="188" t="s">
        <v>439</v>
      </c>
      <c r="D332" s="188" t="s">
        <v>147</v>
      </c>
      <c r="E332" s="189" t="s">
        <v>1331</v>
      </c>
      <c r="F332" s="190" t="s">
        <v>1332</v>
      </c>
      <c r="G332" s="191" t="s">
        <v>217</v>
      </c>
      <c r="H332" s="192">
        <v>15</v>
      </c>
      <c r="I332" s="193"/>
      <c r="J332" s="194">
        <f t="shared" si="0"/>
        <v>0</v>
      </c>
      <c r="K332" s="195"/>
      <c r="L332" s="40"/>
      <c r="M332" s="196" t="s">
        <v>1</v>
      </c>
      <c r="N332" s="197" t="s">
        <v>43</v>
      </c>
      <c r="O332" s="72"/>
      <c r="P332" s="198">
        <f t="shared" si="1"/>
        <v>0</v>
      </c>
      <c r="Q332" s="198">
        <v>5.9000000000000003E-4</v>
      </c>
      <c r="R332" s="198">
        <f t="shared" si="2"/>
        <v>8.8500000000000002E-3</v>
      </c>
      <c r="S332" s="198">
        <v>0</v>
      </c>
      <c r="T332" s="199">
        <f t="shared" si="3"/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0" t="s">
        <v>14</v>
      </c>
      <c r="AT332" s="200" t="s">
        <v>147</v>
      </c>
      <c r="AU332" s="200" t="s">
        <v>88</v>
      </c>
      <c r="AY332" s="18" t="s">
        <v>144</v>
      </c>
      <c r="BE332" s="201">
        <f t="shared" si="4"/>
        <v>0</v>
      </c>
      <c r="BF332" s="201">
        <f t="shared" si="5"/>
        <v>0</v>
      </c>
      <c r="BG332" s="201">
        <f t="shared" si="6"/>
        <v>0</v>
      </c>
      <c r="BH332" s="201">
        <f t="shared" si="7"/>
        <v>0</v>
      </c>
      <c r="BI332" s="201">
        <f t="shared" si="8"/>
        <v>0</v>
      </c>
      <c r="BJ332" s="18" t="s">
        <v>86</v>
      </c>
      <c r="BK332" s="201">
        <f t="shared" si="9"/>
        <v>0</v>
      </c>
      <c r="BL332" s="18" t="s">
        <v>14</v>
      </c>
      <c r="BM332" s="200" t="s">
        <v>1333</v>
      </c>
    </row>
    <row r="333" spans="1:65" s="2" customFormat="1" ht="14.45" customHeight="1">
      <c r="A333" s="35"/>
      <c r="B333" s="36"/>
      <c r="C333" s="188" t="s">
        <v>443</v>
      </c>
      <c r="D333" s="188" t="s">
        <v>147</v>
      </c>
      <c r="E333" s="189" t="s">
        <v>1334</v>
      </c>
      <c r="F333" s="190" t="s">
        <v>1335</v>
      </c>
      <c r="G333" s="191" t="s">
        <v>217</v>
      </c>
      <c r="H333" s="192">
        <v>15</v>
      </c>
      <c r="I333" s="193"/>
      <c r="J333" s="194">
        <f t="shared" si="0"/>
        <v>0</v>
      </c>
      <c r="K333" s="195"/>
      <c r="L333" s="40"/>
      <c r="M333" s="196" t="s">
        <v>1</v>
      </c>
      <c r="N333" s="197" t="s">
        <v>43</v>
      </c>
      <c r="O333" s="72"/>
      <c r="P333" s="198">
        <f t="shared" si="1"/>
        <v>0</v>
      </c>
      <c r="Q333" s="198">
        <v>0</v>
      </c>
      <c r="R333" s="198">
        <f t="shared" si="2"/>
        <v>0</v>
      </c>
      <c r="S333" s="198">
        <v>3.7799999999999999E-3</v>
      </c>
      <c r="T333" s="199">
        <f t="shared" si="3"/>
        <v>5.67E-2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0" t="s">
        <v>14</v>
      </c>
      <c r="AT333" s="200" t="s">
        <v>147</v>
      </c>
      <c r="AU333" s="200" t="s">
        <v>88</v>
      </c>
      <c r="AY333" s="18" t="s">
        <v>144</v>
      </c>
      <c r="BE333" s="201">
        <f t="shared" si="4"/>
        <v>0</v>
      </c>
      <c r="BF333" s="201">
        <f t="shared" si="5"/>
        <v>0</v>
      </c>
      <c r="BG333" s="201">
        <f t="shared" si="6"/>
        <v>0</v>
      </c>
      <c r="BH333" s="201">
        <f t="shared" si="7"/>
        <v>0</v>
      </c>
      <c r="BI333" s="201">
        <f t="shared" si="8"/>
        <v>0</v>
      </c>
      <c r="BJ333" s="18" t="s">
        <v>86</v>
      </c>
      <c r="BK333" s="201">
        <f t="shared" si="9"/>
        <v>0</v>
      </c>
      <c r="BL333" s="18" t="s">
        <v>14</v>
      </c>
      <c r="BM333" s="200" t="s">
        <v>1336</v>
      </c>
    </row>
    <row r="334" spans="1:65" s="2" customFormat="1" ht="14.45" customHeight="1">
      <c r="A334" s="35"/>
      <c r="B334" s="36"/>
      <c r="C334" s="188" t="s">
        <v>447</v>
      </c>
      <c r="D334" s="188" t="s">
        <v>147</v>
      </c>
      <c r="E334" s="189" t="s">
        <v>1337</v>
      </c>
      <c r="F334" s="190" t="s">
        <v>1338</v>
      </c>
      <c r="G334" s="191" t="s">
        <v>217</v>
      </c>
      <c r="H334" s="192">
        <v>15</v>
      </c>
      <c r="I334" s="193"/>
      <c r="J334" s="194">
        <f t="shared" si="0"/>
        <v>0</v>
      </c>
      <c r="K334" s="195"/>
      <c r="L334" s="40"/>
      <c r="M334" s="196" t="s">
        <v>1</v>
      </c>
      <c r="N334" s="197" t="s">
        <v>43</v>
      </c>
      <c r="O334" s="72"/>
      <c r="P334" s="198">
        <f t="shared" si="1"/>
        <v>0</v>
      </c>
      <c r="Q334" s="198">
        <v>0</v>
      </c>
      <c r="R334" s="198">
        <f t="shared" si="2"/>
        <v>0</v>
      </c>
      <c r="S334" s="198">
        <v>0</v>
      </c>
      <c r="T334" s="199">
        <f t="shared" si="3"/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0" t="s">
        <v>14</v>
      </c>
      <c r="AT334" s="200" t="s">
        <v>147</v>
      </c>
      <c r="AU334" s="200" t="s">
        <v>88</v>
      </c>
      <c r="AY334" s="18" t="s">
        <v>144</v>
      </c>
      <c r="BE334" s="201">
        <f t="shared" si="4"/>
        <v>0</v>
      </c>
      <c r="BF334" s="201">
        <f t="shared" si="5"/>
        <v>0</v>
      </c>
      <c r="BG334" s="201">
        <f t="shared" si="6"/>
        <v>0</v>
      </c>
      <c r="BH334" s="201">
        <f t="shared" si="7"/>
        <v>0</v>
      </c>
      <c r="BI334" s="201">
        <f t="shared" si="8"/>
        <v>0</v>
      </c>
      <c r="BJ334" s="18" t="s">
        <v>86</v>
      </c>
      <c r="BK334" s="201">
        <f t="shared" si="9"/>
        <v>0</v>
      </c>
      <c r="BL334" s="18" t="s">
        <v>14</v>
      </c>
      <c r="BM334" s="200" t="s">
        <v>1339</v>
      </c>
    </row>
    <row r="335" spans="1:65" s="2" customFormat="1" ht="24.2" customHeight="1">
      <c r="A335" s="35"/>
      <c r="B335" s="36"/>
      <c r="C335" s="188" t="s">
        <v>451</v>
      </c>
      <c r="D335" s="188" t="s">
        <v>147</v>
      </c>
      <c r="E335" s="189" t="s">
        <v>1340</v>
      </c>
      <c r="F335" s="190" t="s">
        <v>1341</v>
      </c>
      <c r="G335" s="191" t="s">
        <v>520</v>
      </c>
      <c r="H335" s="261"/>
      <c r="I335" s="193"/>
      <c r="J335" s="194">
        <f t="shared" si="0"/>
        <v>0</v>
      </c>
      <c r="K335" s="195"/>
      <c r="L335" s="40"/>
      <c r="M335" s="196" t="s">
        <v>1</v>
      </c>
      <c r="N335" s="197" t="s">
        <v>43</v>
      </c>
      <c r="O335" s="72"/>
      <c r="P335" s="198">
        <f t="shared" si="1"/>
        <v>0</v>
      </c>
      <c r="Q335" s="198">
        <v>0</v>
      </c>
      <c r="R335" s="198">
        <f t="shared" si="2"/>
        <v>0</v>
      </c>
      <c r="S335" s="198">
        <v>0</v>
      </c>
      <c r="T335" s="199">
        <f t="shared" si="3"/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0" t="s">
        <v>14</v>
      </c>
      <c r="AT335" s="200" t="s">
        <v>147</v>
      </c>
      <c r="AU335" s="200" t="s">
        <v>88</v>
      </c>
      <c r="AY335" s="18" t="s">
        <v>144</v>
      </c>
      <c r="BE335" s="201">
        <f t="shared" si="4"/>
        <v>0</v>
      </c>
      <c r="BF335" s="201">
        <f t="shared" si="5"/>
        <v>0</v>
      </c>
      <c r="BG335" s="201">
        <f t="shared" si="6"/>
        <v>0</v>
      </c>
      <c r="BH335" s="201">
        <f t="shared" si="7"/>
        <v>0</v>
      </c>
      <c r="BI335" s="201">
        <f t="shared" si="8"/>
        <v>0</v>
      </c>
      <c r="BJ335" s="18" t="s">
        <v>86</v>
      </c>
      <c r="BK335" s="201">
        <f t="shared" si="9"/>
        <v>0</v>
      </c>
      <c r="BL335" s="18" t="s">
        <v>14</v>
      </c>
      <c r="BM335" s="200" t="s">
        <v>1342</v>
      </c>
    </row>
    <row r="336" spans="1:65" s="12" customFormat="1" ht="22.9" customHeight="1">
      <c r="B336" s="172"/>
      <c r="C336" s="173"/>
      <c r="D336" s="174" t="s">
        <v>77</v>
      </c>
      <c r="E336" s="186" t="s">
        <v>1343</v>
      </c>
      <c r="F336" s="186" t="s">
        <v>1344</v>
      </c>
      <c r="G336" s="173"/>
      <c r="H336" s="173"/>
      <c r="I336" s="176"/>
      <c r="J336" s="187">
        <f>BK336</f>
        <v>0</v>
      </c>
      <c r="K336" s="173"/>
      <c r="L336" s="178"/>
      <c r="M336" s="179"/>
      <c r="N336" s="180"/>
      <c r="O336" s="180"/>
      <c r="P336" s="181">
        <f>SUM(P337:P343)</f>
        <v>0</v>
      </c>
      <c r="Q336" s="180"/>
      <c r="R336" s="181">
        <f>SUM(R337:R343)</f>
        <v>2.9850000000000002E-2</v>
      </c>
      <c r="S336" s="180"/>
      <c r="T336" s="182">
        <f>SUM(T337:T343)</f>
        <v>1.5299999999999999E-2</v>
      </c>
      <c r="AR336" s="183" t="s">
        <v>88</v>
      </c>
      <c r="AT336" s="184" t="s">
        <v>77</v>
      </c>
      <c r="AU336" s="184" t="s">
        <v>86</v>
      </c>
      <c r="AY336" s="183" t="s">
        <v>144</v>
      </c>
      <c r="BK336" s="185">
        <f>SUM(BK337:BK343)</f>
        <v>0</v>
      </c>
    </row>
    <row r="337" spans="1:65" s="2" customFormat="1" ht="14.45" customHeight="1">
      <c r="A337" s="35"/>
      <c r="B337" s="36"/>
      <c r="C337" s="188" t="s">
        <v>455</v>
      </c>
      <c r="D337" s="188" t="s">
        <v>147</v>
      </c>
      <c r="E337" s="189" t="s">
        <v>1345</v>
      </c>
      <c r="F337" s="190" t="s">
        <v>1346</v>
      </c>
      <c r="G337" s="191" t="s">
        <v>799</v>
      </c>
      <c r="H337" s="192">
        <v>1</v>
      </c>
      <c r="I337" s="193"/>
      <c r="J337" s="194">
        <f t="shared" ref="J337:J343" si="10">ROUND(I337*H337,2)</f>
        <v>0</v>
      </c>
      <c r="K337" s="195"/>
      <c r="L337" s="40"/>
      <c r="M337" s="196" t="s">
        <v>1</v>
      </c>
      <c r="N337" s="197" t="s">
        <v>43</v>
      </c>
      <c r="O337" s="72"/>
      <c r="P337" s="198">
        <f t="shared" ref="P337:P343" si="11">O337*H337</f>
        <v>0</v>
      </c>
      <c r="Q337" s="198">
        <v>1.4999999999999999E-4</v>
      </c>
      <c r="R337" s="198">
        <f t="shared" ref="R337:R343" si="12">Q337*H337</f>
        <v>1.4999999999999999E-4</v>
      </c>
      <c r="S337" s="198">
        <v>0</v>
      </c>
      <c r="T337" s="199">
        <f t="shared" ref="T337:T343" si="13"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0" t="s">
        <v>14</v>
      </c>
      <c r="AT337" s="200" t="s">
        <v>147</v>
      </c>
      <c r="AU337" s="200" t="s">
        <v>88</v>
      </c>
      <c r="AY337" s="18" t="s">
        <v>144</v>
      </c>
      <c r="BE337" s="201">
        <f t="shared" ref="BE337:BE343" si="14">IF(N337="základní",J337,0)</f>
        <v>0</v>
      </c>
      <c r="BF337" s="201">
        <f t="shared" ref="BF337:BF343" si="15">IF(N337="snížená",J337,0)</f>
        <v>0</v>
      </c>
      <c r="BG337" s="201">
        <f t="shared" ref="BG337:BG343" si="16">IF(N337="zákl. přenesená",J337,0)</f>
        <v>0</v>
      </c>
      <c r="BH337" s="201">
        <f t="shared" ref="BH337:BH343" si="17">IF(N337="sníž. přenesená",J337,0)</f>
        <v>0</v>
      </c>
      <c r="BI337" s="201">
        <f t="shared" ref="BI337:BI343" si="18">IF(N337="nulová",J337,0)</f>
        <v>0</v>
      </c>
      <c r="BJ337" s="18" t="s">
        <v>86</v>
      </c>
      <c r="BK337" s="201">
        <f t="shared" ref="BK337:BK343" si="19">ROUND(I337*H337,2)</f>
        <v>0</v>
      </c>
      <c r="BL337" s="18" t="s">
        <v>14</v>
      </c>
      <c r="BM337" s="200" t="s">
        <v>1347</v>
      </c>
    </row>
    <row r="338" spans="1:65" s="2" customFormat="1" ht="14.45" customHeight="1">
      <c r="A338" s="35"/>
      <c r="B338" s="36"/>
      <c r="C338" s="188" t="s">
        <v>460</v>
      </c>
      <c r="D338" s="188" t="s">
        <v>147</v>
      </c>
      <c r="E338" s="189" t="s">
        <v>1348</v>
      </c>
      <c r="F338" s="190" t="s">
        <v>1349</v>
      </c>
      <c r="G338" s="191" t="s">
        <v>217</v>
      </c>
      <c r="H338" s="192">
        <v>30</v>
      </c>
      <c r="I338" s="193"/>
      <c r="J338" s="194">
        <f t="shared" si="10"/>
        <v>0</v>
      </c>
      <c r="K338" s="195"/>
      <c r="L338" s="40"/>
      <c r="M338" s="196" t="s">
        <v>1</v>
      </c>
      <c r="N338" s="197" t="s">
        <v>43</v>
      </c>
      <c r="O338" s="72"/>
      <c r="P338" s="198">
        <f t="shared" si="11"/>
        <v>0</v>
      </c>
      <c r="Q338" s="198">
        <v>0</v>
      </c>
      <c r="R338" s="198">
        <f t="shared" si="12"/>
        <v>0</v>
      </c>
      <c r="S338" s="198">
        <v>2.7999999999999998E-4</v>
      </c>
      <c r="T338" s="199">
        <f t="shared" si="13"/>
        <v>8.3999999999999995E-3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00" t="s">
        <v>14</v>
      </c>
      <c r="AT338" s="200" t="s">
        <v>147</v>
      </c>
      <c r="AU338" s="200" t="s">
        <v>88</v>
      </c>
      <c r="AY338" s="18" t="s">
        <v>144</v>
      </c>
      <c r="BE338" s="201">
        <f t="shared" si="14"/>
        <v>0</v>
      </c>
      <c r="BF338" s="201">
        <f t="shared" si="15"/>
        <v>0</v>
      </c>
      <c r="BG338" s="201">
        <f t="shared" si="16"/>
        <v>0</v>
      </c>
      <c r="BH338" s="201">
        <f t="shared" si="17"/>
        <v>0</v>
      </c>
      <c r="BI338" s="201">
        <f t="shared" si="18"/>
        <v>0</v>
      </c>
      <c r="BJ338" s="18" t="s">
        <v>86</v>
      </c>
      <c r="BK338" s="201">
        <f t="shared" si="19"/>
        <v>0</v>
      </c>
      <c r="BL338" s="18" t="s">
        <v>14</v>
      </c>
      <c r="BM338" s="200" t="s">
        <v>1350</v>
      </c>
    </row>
    <row r="339" spans="1:65" s="2" customFormat="1" ht="24.2" customHeight="1">
      <c r="A339" s="35"/>
      <c r="B339" s="36"/>
      <c r="C339" s="188" t="s">
        <v>465</v>
      </c>
      <c r="D339" s="188" t="s">
        <v>147</v>
      </c>
      <c r="E339" s="189" t="s">
        <v>1351</v>
      </c>
      <c r="F339" s="190" t="s">
        <v>1352</v>
      </c>
      <c r="G339" s="191" t="s">
        <v>217</v>
      </c>
      <c r="H339" s="192">
        <v>30</v>
      </c>
      <c r="I339" s="193"/>
      <c r="J339" s="194">
        <f t="shared" si="10"/>
        <v>0</v>
      </c>
      <c r="K339" s="195"/>
      <c r="L339" s="40"/>
      <c r="M339" s="196" t="s">
        <v>1</v>
      </c>
      <c r="N339" s="197" t="s">
        <v>43</v>
      </c>
      <c r="O339" s="72"/>
      <c r="P339" s="198">
        <f t="shared" si="11"/>
        <v>0</v>
      </c>
      <c r="Q339" s="198">
        <v>8.4999999999999995E-4</v>
      </c>
      <c r="R339" s="198">
        <f t="shared" si="12"/>
        <v>2.5499999999999998E-2</v>
      </c>
      <c r="S339" s="198">
        <v>0</v>
      </c>
      <c r="T339" s="199">
        <f t="shared" si="13"/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0" t="s">
        <v>14</v>
      </c>
      <c r="AT339" s="200" t="s">
        <v>147</v>
      </c>
      <c r="AU339" s="200" t="s">
        <v>88</v>
      </c>
      <c r="AY339" s="18" t="s">
        <v>144</v>
      </c>
      <c r="BE339" s="201">
        <f t="shared" si="14"/>
        <v>0</v>
      </c>
      <c r="BF339" s="201">
        <f t="shared" si="15"/>
        <v>0</v>
      </c>
      <c r="BG339" s="201">
        <f t="shared" si="16"/>
        <v>0</v>
      </c>
      <c r="BH339" s="201">
        <f t="shared" si="17"/>
        <v>0</v>
      </c>
      <c r="BI339" s="201">
        <f t="shared" si="18"/>
        <v>0</v>
      </c>
      <c r="BJ339" s="18" t="s">
        <v>86</v>
      </c>
      <c r="BK339" s="201">
        <f t="shared" si="19"/>
        <v>0</v>
      </c>
      <c r="BL339" s="18" t="s">
        <v>14</v>
      </c>
      <c r="BM339" s="200" t="s">
        <v>1353</v>
      </c>
    </row>
    <row r="340" spans="1:65" s="2" customFormat="1" ht="24.2" customHeight="1">
      <c r="A340" s="35"/>
      <c r="B340" s="36"/>
      <c r="C340" s="188" t="s">
        <v>469</v>
      </c>
      <c r="D340" s="188" t="s">
        <v>147</v>
      </c>
      <c r="E340" s="189" t="s">
        <v>1354</v>
      </c>
      <c r="F340" s="190" t="s">
        <v>1355</v>
      </c>
      <c r="G340" s="191" t="s">
        <v>217</v>
      </c>
      <c r="H340" s="192">
        <v>30</v>
      </c>
      <c r="I340" s="193"/>
      <c r="J340" s="194">
        <f t="shared" si="10"/>
        <v>0</v>
      </c>
      <c r="K340" s="195"/>
      <c r="L340" s="40"/>
      <c r="M340" s="196" t="s">
        <v>1</v>
      </c>
      <c r="N340" s="197" t="s">
        <v>43</v>
      </c>
      <c r="O340" s="72"/>
      <c r="P340" s="198">
        <f t="shared" si="11"/>
        <v>0</v>
      </c>
      <c r="Q340" s="198">
        <v>1.2999999999999999E-4</v>
      </c>
      <c r="R340" s="198">
        <f t="shared" si="12"/>
        <v>3.8999999999999998E-3</v>
      </c>
      <c r="S340" s="198">
        <v>0</v>
      </c>
      <c r="T340" s="199">
        <f t="shared" si="13"/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0" t="s">
        <v>14</v>
      </c>
      <c r="AT340" s="200" t="s">
        <v>147</v>
      </c>
      <c r="AU340" s="200" t="s">
        <v>88</v>
      </c>
      <c r="AY340" s="18" t="s">
        <v>144</v>
      </c>
      <c r="BE340" s="201">
        <f t="shared" si="14"/>
        <v>0</v>
      </c>
      <c r="BF340" s="201">
        <f t="shared" si="15"/>
        <v>0</v>
      </c>
      <c r="BG340" s="201">
        <f t="shared" si="16"/>
        <v>0</v>
      </c>
      <c r="BH340" s="201">
        <f t="shared" si="17"/>
        <v>0</v>
      </c>
      <c r="BI340" s="201">
        <f t="shared" si="18"/>
        <v>0</v>
      </c>
      <c r="BJ340" s="18" t="s">
        <v>86</v>
      </c>
      <c r="BK340" s="201">
        <f t="shared" si="19"/>
        <v>0</v>
      </c>
      <c r="BL340" s="18" t="s">
        <v>14</v>
      </c>
      <c r="BM340" s="200" t="s">
        <v>1356</v>
      </c>
    </row>
    <row r="341" spans="1:65" s="2" customFormat="1" ht="14.45" customHeight="1">
      <c r="A341" s="35"/>
      <c r="B341" s="36"/>
      <c r="C341" s="188" t="s">
        <v>476</v>
      </c>
      <c r="D341" s="188" t="s">
        <v>147</v>
      </c>
      <c r="E341" s="189" t="s">
        <v>1357</v>
      </c>
      <c r="F341" s="190" t="s">
        <v>1358</v>
      </c>
      <c r="G341" s="191" t="s">
        <v>217</v>
      </c>
      <c r="H341" s="192">
        <v>30</v>
      </c>
      <c r="I341" s="193"/>
      <c r="J341" s="194">
        <f t="shared" si="10"/>
        <v>0</v>
      </c>
      <c r="K341" s="195"/>
      <c r="L341" s="40"/>
      <c r="M341" s="196" t="s">
        <v>1</v>
      </c>
      <c r="N341" s="197" t="s">
        <v>43</v>
      </c>
      <c r="O341" s="72"/>
      <c r="P341" s="198">
        <f t="shared" si="11"/>
        <v>0</v>
      </c>
      <c r="Q341" s="198">
        <v>0</v>
      </c>
      <c r="R341" s="198">
        <f t="shared" si="12"/>
        <v>0</v>
      </c>
      <c r="S341" s="198">
        <v>2.3000000000000001E-4</v>
      </c>
      <c r="T341" s="199">
        <f t="shared" si="13"/>
        <v>6.8999999999999999E-3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0" t="s">
        <v>14</v>
      </c>
      <c r="AT341" s="200" t="s">
        <v>147</v>
      </c>
      <c r="AU341" s="200" t="s">
        <v>88</v>
      </c>
      <c r="AY341" s="18" t="s">
        <v>144</v>
      </c>
      <c r="BE341" s="201">
        <f t="shared" si="14"/>
        <v>0</v>
      </c>
      <c r="BF341" s="201">
        <f t="shared" si="15"/>
        <v>0</v>
      </c>
      <c r="BG341" s="201">
        <f t="shared" si="16"/>
        <v>0</v>
      </c>
      <c r="BH341" s="201">
        <f t="shared" si="17"/>
        <v>0</v>
      </c>
      <c r="BI341" s="201">
        <f t="shared" si="18"/>
        <v>0</v>
      </c>
      <c r="BJ341" s="18" t="s">
        <v>86</v>
      </c>
      <c r="BK341" s="201">
        <f t="shared" si="19"/>
        <v>0</v>
      </c>
      <c r="BL341" s="18" t="s">
        <v>14</v>
      </c>
      <c r="BM341" s="200" t="s">
        <v>1359</v>
      </c>
    </row>
    <row r="342" spans="1:65" s="2" customFormat="1" ht="14.45" customHeight="1">
      <c r="A342" s="35"/>
      <c r="B342" s="36"/>
      <c r="C342" s="188" t="s">
        <v>483</v>
      </c>
      <c r="D342" s="188" t="s">
        <v>147</v>
      </c>
      <c r="E342" s="189" t="s">
        <v>1360</v>
      </c>
      <c r="F342" s="190" t="s">
        <v>1361</v>
      </c>
      <c r="G342" s="191" t="s">
        <v>217</v>
      </c>
      <c r="H342" s="192">
        <v>30</v>
      </c>
      <c r="I342" s="193"/>
      <c r="J342" s="194">
        <f t="shared" si="10"/>
        <v>0</v>
      </c>
      <c r="K342" s="195"/>
      <c r="L342" s="40"/>
      <c r="M342" s="196" t="s">
        <v>1</v>
      </c>
      <c r="N342" s="197" t="s">
        <v>43</v>
      </c>
      <c r="O342" s="72"/>
      <c r="P342" s="198">
        <f t="shared" si="11"/>
        <v>0</v>
      </c>
      <c r="Q342" s="198">
        <v>1.0000000000000001E-5</v>
      </c>
      <c r="R342" s="198">
        <f t="shared" si="12"/>
        <v>3.0000000000000003E-4</v>
      </c>
      <c r="S342" s="198">
        <v>0</v>
      </c>
      <c r="T342" s="199">
        <f t="shared" si="13"/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00" t="s">
        <v>14</v>
      </c>
      <c r="AT342" s="200" t="s">
        <v>147</v>
      </c>
      <c r="AU342" s="200" t="s">
        <v>88</v>
      </c>
      <c r="AY342" s="18" t="s">
        <v>144</v>
      </c>
      <c r="BE342" s="201">
        <f t="shared" si="14"/>
        <v>0</v>
      </c>
      <c r="BF342" s="201">
        <f t="shared" si="15"/>
        <v>0</v>
      </c>
      <c r="BG342" s="201">
        <f t="shared" si="16"/>
        <v>0</v>
      </c>
      <c r="BH342" s="201">
        <f t="shared" si="17"/>
        <v>0</v>
      </c>
      <c r="BI342" s="201">
        <f t="shared" si="18"/>
        <v>0</v>
      </c>
      <c r="BJ342" s="18" t="s">
        <v>86</v>
      </c>
      <c r="BK342" s="201">
        <f t="shared" si="19"/>
        <v>0</v>
      </c>
      <c r="BL342" s="18" t="s">
        <v>14</v>
      </c>
      <c r="BM342" s="200" t="s">
        <v>1362</v>
      </c>
    </row>
    <row r="343" spans="1:65" s="2" customFormat="1" ht="24.2" customHeight="1">
      <c r="A343" s="35"/>
      <c r="B343" s="36"/>
      <c r="C343" s="188" t="s">
        <v>492</v>
      </c>
      <c r="D343" s="188" t="s">
        <v>147</v>
      </c>
      <c r="E343" s="189" t="s">
        <v>1363</v>
      </c>
      <c r="F343" s="190" t="s">
        <v>1364</v>
      </c>
      <c r="G343" s="191" t="s">
        <v>520</v>
      </c>
      <c r="H343" s="261"/>
      <c r="I343" s="193"/>
      <c r="J343" s="194">
        <f t="shared" si="10"/>
        <v>0</v>
      </c>
      <c r="K343" s="195"/>
      <c r="L343" s="40"/>
      <c r="M343" s="196" t="s">
        <v>1</v>
      </c>
      <c r="N343" s="197" t="s">
        <v>43</v>
      </c>
      <c r="O343" s="72"/>
      <c r="P343" s="198">
        <f t="shared" si="11"/>
        <v>0</v>
      </c>
      <c r="Q343" s="198">
        <v>0</v>
      </c>
      <c r="R343" s="198">
        <f t="shared" si="12"/>
        <v>0</v>
      </c>
      <c r="S343" s="198">
        <v>0</v>
      </c>
      <c r="T343" s="199">
        <f t="shared" si="13"/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0" t="s">
        <v>14</v>
      </c>
      <c r="AT343" s="200" t="s">
        <v>147</v>
      </c>
      <c r="AU343" s="200" t="s">
        <v>88</v>
      </c>
      <c r="AY343" s="18" t="s">
        <v>144</v>
      </c>
      <c r="BE343" s="201">
        <f t="shared" si="14"/>
        <v>0</v>
      </c>
      <c r="BF343" s="201">
        <f t="shared" si="15"/>
        <v>0</v>
      </c>
      <c r="BG343" s="201">
        <f t="shared" si="16"/>
        <v>0</v>
      </c>
      <c r="BH343" s="201">
        <f t="shared" si="17"/>
        <v>0</v>
      </c>
      <c r="BI343" s="201">
        <f t="shared" si="18"/>
        <v>0</v>
      </c>
      <c r="BJ343" s="18" t="s">
        <v>86</v>
      </c>
      <c r="BK343" s="201">
        <f t="shared" si="19"/>
        <v>0</v>
      </c>
      <c r="BL343" s="18" t="s">
        <v>14</v>
      </c>
      <c r="BM343" s="200" t="s">
        <v>1365</v>
      </c>
    </row>
    <row r="344" spans="1:65" s="12" customFormat="1" ht="22.9" customHeight="1">
      <c r="B344" s="172"/>
      <c r="C344" s="173"/>
      <c r="D344" s="174" t="s">
        <v>77</v>
      </c>
      <c r="E344" s="186" t="s">
        <v>1366</v>
      </c>
      <c r="F344" s="186" t="s">
        <v>1367</v>
      </c>
      <c r="G344" s="173"/>
      <c r="H344" s="173"/>
      <c r="I344" s="176"/>
      <c r="J344" s="187">
        <f>BK344</f>
        <v>0</v>
      </c>
      <c r="K344" s="173"/>
      <c r="L344" s="178"/>
      <c r="M344" s="179"/>
      <c r="N344" s="180"/>
      <c r="O344" s="180"/>
      <c r="P344" s="181">
        <f>SUM(P345:P365)</f>
        <v>0</v>
      </c>
      <c r="Q344" s="180"/>
      <c r="R344" s="181">
        <f>SUM(R345:R365)</f>
        <v>0.21985999999999997</v>
      </c>
      <c r="S344" s="180"/>
      <c r="T344" s="182">
        <f>SUM(T345:T365)</f>
        <v>0.23959</v>
      </c>
      <c r="AR344" s="183" t="s">
        <v>88</v>
      </c>
      <c r="AT344" s="184" t="s">
        <v>77</v>
      </c>
      <c r="AU344" s="184" t="s">
        <v>86</v>
      </c>
      <c r="AY344" s="183" t="s">
        <v>144</v>
      </c>
      <c r="BK344" s="185">
        <f>SUM(BK345:BK365)</f>
        <v>0</v>
      </c>
    </row>
    <row r="345" spans="1:65" s="2" customFormat="1" ht="14.45" customHeight="1">
      <c r="A345" s="35"/>
      <c r="B345" s="36"/>
      <c r="C345" s="188" t="s">
        <v>498</v>
      </c>
      <c r="D345" s="188" t="s">
        <v>147</v>
      </c>
      <c r="E345" s="189" t="s">
        <v>1368</v>
      </c>
      <c r="F345" s="190" t="s">
        <v>1369</v>
      </c>
      <c r="G345" s="191" t="s">
        <v>799</v>
      </c>
      <c r="H345" s="192">
        <v>5</v>
      </c>
      <c r="I345" s="193"/>
      <c r="J345" s="194">
        <f t="shared" ref="J345:J365" si="20">ROUND(I345*H345,2)</f>
        <v>0</v>
      </c>
      <c r="K345" s="195"/>
      <c r="L345" s="40"/>
      <c r="M345" s="196" t="s">
        <v>1</v>
      </c>
      <c r="N345" s="197" t="s">
        <v>43</v>
      </c>
      <c r="O345" s="72"/>
      <c r="P345" s="198">
        <f t="shared" ref="P345:P365" si="21">O345*H345</f>
        <v>0</v>
      </c>
      <c r="Q345" s="198">
        <v>0</v>
      </c>
      <c r="R345" s="198">
        <f t="shared" ref="R345:R365" si="22">Q345*H345</f>
        <v>0</v>
      </c>
      <c r="S345" s="198">
        <v>3.2320000000000002E-2</v>
      </c>
      <c r="T345" s="199">
        <f t="shared" ref="T345:T365" si="23">S345*H345</f>
        <v>0.16160000000000002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0" t="s">
        <v>14</v>
      </c>
      <c r="AT345" s="200" t="s">
        <v>147</v>
      </c>
      <c r="AU345" s="200" t="s">
        <v>88</v>
      </c>
      <c r="AY345" s="18" t="s">
        <v>144</v>
      </c>
      <c r="BE345" s="201">
        <f t="shared" ref="BE345:BE365" si="24">IF(N345="základní",J345,0)</f>
        <v>0</v>
      </c>
      <c r="BF345" s="201">
        <f t="shared" ref="BF345:BF365" si="25">IF(N345="snížená",J345,0)</f>
        <v>0</v>
      </c>
      <c r="BG345" s="201">
        <f t="shared" ref="BG345:BG365" si="26">IF(N345="zákl. přenesená",J345,0)</f>
        <v>0</v>
      </c>
      <c r="BH345" s="201">
        <f t="shared" ref="BH345:BH365" si="27">IF(N345="sníž. přenesená",J345,0)</f>
        <v>0</v>
      </c>
      <c r="BI345" s="201">
        <f t="shared" ref="BI345:BI365" si="28">IF(N345="nulová",J345,0)</f>
        <v>0</v>
      </c>
      <c r="BJ345" s="18" t="s">
        <v>86</v>
      </c>
      <c r="BK345" s="201">
        <f t="shared" ref="BK345:BK365" si="29">ROUND(I345*H345,2)</f>
        <v>0</v>
      </c>
      <c r="BL345" s="18" t="s">
        <v>14</v>
      </c>
      <c r="BM345" s="200" t="s">
        <v>1370</v>
      </c>
    </row>
    <row r="346" spans="1:65" s="2" customFormat="1" ht="24.2" customHeight="1">
      <c r="A346" s="35"/>
      <c r="B346" s="36"/>
      <c r="C346" s="188" t="s">
        <v>503</v>
      </c>
      <c r="D346" s="188" t="s">
        <v>147</v>
      </c>
      <c r="E346" s="189" t="s">
        <v>1371</v>
      </c>
      <c r="F346" s="190" t="s">
        <v>1372</v>
      </c>
      <c r="G346" s="191" t="s">
        <v>799</v>
      </c>
      <c r="H346" s="192">
        <v>5</v>
      </c>
      <c r="I346" s="193"/>
      <c r="J346" s="194">
        <f t="shared" si="20"/>
        <v>0</v>
      </c>
      <c r="K346" s="195"/>
      <c r="L346" s="40"/>
      <c r="M346" s="196" t="s">
        <v>1</v>
      </c>
      <c r="N346" s="197" t="s">
        <v>43</v>
      </c>
      <c r="O346" s="72"/>
      <c r="P346" s="198">
        <f t="shared" si="21"/>
        <v>0</v>
      </c>
      <c r="Q346" s="198">
        <v>0</v>
      </c>
      <c r="R346" s="198">
        <f t="shared" si="22"/>
        <v>0</v>
      </c>
      <c r="S346" s="198">
        <v>0</v>
      </c>
      <c r="T346" s="199">
        <f t="shared" si="23"/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0" t="s">
        <v>14</v>
      </c>
      <c r="AT346" s="200" t="s">
        <v>147</v>
      </c>
      <c r="AU346" s="200" t="s">
        <v>88</v>
      </c>
      <c r="AY346" s="18" t="s">
        <v>144</v>
      </c>
      <c r="BE346" s="201">
        <f t="shared" si="24"/>
        <v>0</v>
      </c>
      <c r="BF346" s="201">
        <f t="shared" si="25"/>
        <v>0</v>
      </c>
      <c r="BG346" s="201">
        <f t="shared" si="26"/>
        <v>0</v>
      </c>
      <c r="BH346" s="201">
        <f t="shared" si="27"/>
        <v>0</v>
      </c>
      <c r="BI346" s="201">
        <f t="shared" si="28"/>
        <v>0</v>
      </c>
      <c r="BJ346" s="18" t="s">
        <v>86</v>
      </c>
      <c r="BK346" s="201">
        <f t="shared" si="29"/>
        <v>0</v>
      </c>
      <c r="BL346" s="18" t="s">
        <v>14</v>
      </c>
      <c r="BM346" s="200" t="s">
        <v>1373</v>
      </c>
    </row>
    <row r="347" spans="1:65" s="2" customFormat="1" ht="14.45" customHeight="1">
      <c r="A347" s="35"/>
      <c r="B347" s="36"/>
      <c r="C347" s="250" t="s">
        <v>509</v>
      </c>
      <c r="D347" s="250" t="s">
        <v>273</v>
      </c>
      <c r="E347" s="251" t="s">
        <v>1374</v>
      </c>
      <c r="F347" s="252" t="s">
        <v>1375</v>
      </c>
      <c r="G347" s="253" t="s">
        <v>157</v>
      </c>
      <c r="H347" s="254">
        <v>5</v>
      </c>
      <c r="I347" s="255"/>
      <c r="J347" s="256">
        <f t="shared" si="20"/>
        <v>0</v>
      </c>
      <c r="K347" s="257"/>
      <c r="L347" s="258"/>
      <c r="M347" s="259" t="s">
        <v>1</v>
      </c>
      <c r="N347" s="260" t="s">
        <v>43</v>
      </c>
      <c r="O347" s="72"/>
      <c r="P347" s="198">
        <f t="shared" si="21"/>
        <v>0</v>
      </c>
      <c r="Q347" s="198">
        <v>1.7999999999999999E-2</v>
      </c>
      <c r="R347" s="198">
        <f t="shared" si="22"/>
        <v>0.09</v>
      </c>
      <c r="S347" s="198">
        <v>0</v>
      </c>
      <c r="T347" s="199">
        <f t="shared" si="23"/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0" t="s">
        <v>323</v>
      </c>
      <c r="AT347" s="200" t="s">
        <v>273</v>
      </c>
      <c r="AU347" s="200" t="s">
        <v>88</v>
      </c>
      <c r="AY347" s="18" t="s">
        <v>144</v>
      </c>
      <c r="BE347" s="201">
        <f t="shared" si="24"/>
        <v>0</v>
      </c>
      <c r="BF347" s="201">
        <f t="shared" si="25"/>
        <v>0</v>
      </c>
      <c r="BG347" s="201">
        <f t="shared" si="26"/>
        <v>0</v>
      </c>
      <c r="BH347" s="201">
        <f t="shared" si="27"/>
        <v>0</v>
      </c>
      <c r="BI347" s="201">
        <f t="shared" si="28"/>
        <v>0</v>
      </c>
      <c r="BJ347" s="18" t="s">
        <v>86</v>
      </c>
      <c r="BK347" s="201">
        <f t="shared" si="29"/>
        <v>0</v>
      </c>
      <c r="BL347" s="18" t="s">
        <v>14</v>
      </c>
      <c r="BM347" s="200" t="s">
        <v>1376</v>
      </c>
    </row>
    <row r="348" spans="1:65" s="2" customFormat="1" ht="14.45" customHeight="1">
      <c r="A348" s="35"/>
      <c r="B348" s="36"/>
      <c r="C348" s="250" t="s">
        <v>513</v>
      </c>
      <c r="D348" s="250" t="s">
        <v>273</v>
      </c>
      <c r="E348" s="251" t="s">
        <v>1377</v>
      </c>
      <c r="F348" s="252" t="s">
        <v>1378</v>
      </c>
      <c r="G348" s="253" t="s">
        <v>217</v>
      </c>
      <c r="H348" s="254">
        <v>5</v>
      </c>
      <c r="I348" s="255"/>
      <c r="J348" s="256">
        <f t="shared" si="20"/>
        <v>0</v>
      </c>
      <c r="K348" s="257"/>
      <c r="L348" s="258"/>
      <c r="M348" s="259" t="s">
        <v>1</v>
      </c>
      <c r="N348" s="260" t="s">
        <v>43</v>
      </c>
      <c r="O348" s="72"/>
      <c r="P348" s="198">
        <f t="shared" si="21"/>
        <v>0</v>
      </c>
      <c r="Q348" s="198">
        <v>2.8600000000000001E-3</v>
      </c>
      <c r="R348" s="198">
        <f t="shared" si="22"/>
        <v>1.43E-2</v>
      </c>
      <c r="S348" s="198">
        <v>0</v>
      </c>
      <c r="T348" s="199">
        <f t="shared" si="23"/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00" t="s">
        <v>323</v>
      </c>
      <c r="AT348" s="200" t="s">
        <v>273</v>
      </c>
      <c r="AU348" s="200" t="s">
        <v>88</v>
      </c>
      <c r="AY348" s="18" t="s">
        <v>144</v>
      </c>
      <c r="BE348" s="201">
        <f t="shared" si="24"/>
        <v>0</v>
      </c>
      <c r="BF348" s="201">
        <f t="shared" si="25"/>
        <v>0</v>
      </c>
      <c r="BG348" s="201">
        <f t="shared" si="26"/>
        <v>0</v>
      </c>
      <c r="BH348" s="201">
        <f t="shared" si="27"/>
        <v>0</v>
      </c>
      <c r="BI348" s="201">
        <f t="shared" si="28"/>
        <v>0</v>
      </c>
      <c r="BJ348" s="18" t="s">
        <v>86</v>
      </c>
      <c r="BK348" s="201">
        <f t="shared" si="29"/>
        <v>0</v>
      </c>
      <c r="BL348" s="18" t="s">
        <v>14</v>
      </c>
      <c r="BM348" s="200" t="s">
        <v>1379</v>
      </c>
    </row>
    <row r="349" spans="1:65" s="2" customFormat="1" ht="14.45" customHeight="1">
      <c r="A349" s="35"/>
      <c r="B349" s="36"/>
      <c r="C349" s="188" t="s">
        <v>517</v>
      </c>
      <c r="D349" s="188" t="s">
        <v>147</v>
      </c>
      <c r="E349" s="189" t="s">
        <v>1380</v>
      </c>
      <c r="F349" s="190" t="s">
        <v>1381</v>
      </c>
      <c r="G349" s="191" t="s">
        <v>799</v>
      </c>
      <c r="H349" s="192">
        <v>3</v>
      </c>
      <c r="I349" s="193"/>
      <c r="J349" s="194">
        <f t="shared" si="20"/>
        <v>0</v>
      </c>
      <c r="K349" s="195"/>
      <c r="L349" s="40"/>
      <c r="M349" s="196" t="s">
        <v>1</v>
      </c>
      <c r="N349" s="197" t="s">
        <v>43</v>
      </c>
      <c r="O349" s="72"/>
      <c r="P349" s="198">
        <f t="shared" si="21"/>
        <v>0</v>
      </c>
      <c r="Q349" s="198">
        <v>0</v>
      </c>
      <c r="R349" s="198">
        <f t="shared" si="22"/>
        <v>0</v>
      </c>
      <c r="S349" s="198">
        <v>1.9460000000000002E-2</v>
      </c>
      <c r="T349" s="199">
        <f t="shared" si="23"/>
        <v>5.8380000000000001E-2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00" t="s">
        <v>14</v>
      </c>
      <c r="AT349" s="200" t="s">
        <v>147</v>
      </c>
      <c r="AU349" s="200" t="s">
        <v>88</v>
      </c>
      <c r="AY349" s="18" t="s">
        <v>144</v>
      </c>
      <c r="BE349" s="201">
        <f t="shared" si="24"/>
        <v>0</v>
      </c>
      <c r="BF349" s="201">
        <f t="shared" si="25"/>
        <v>0</v>
      </c>
      <c r="BG349" s="201">
        <f t="shared" si="26"/>
        <v>0</v>
      </c>
      <c r="BH349" s="201">
        <f t="shared" si="27"/>
        <v>0</v>
      </c>
      <c r="BI349" s="201">
        <f t="shared" si="28"/>
        <v>0</v>
      </c>
      <c r="BJ349" s="18" t="s">
        <v>86</v>
      </c>
      <c r="BK349" s="201">
        <f t="shared" si="29"/>
        <v>0</v>
      </c>
      <c r="BL349" s="18" t="s">
        <v>14</v>
      </c>
      <c r="BM349" s="200" t="s">
        <v>1382</v>
      </c>
    </row>
    <row r="350" spans="1:65" s="2" customFormat="1" ht="24.2" customHeight="1">
      <c r="A350" s="35"/>
      <c r="B350" s="36"/>
      <c r="C350" s="188" t="s">
        <v>524</v>
      </c>
      <c r="D350" s="188" t="s">
        <v>147</v>
      </c>
      <c r="E350" s="189" t="s">
        <v>1383</v>
      </c>
      <c r="F350" s="190" t="s">
        <v>1384</v>
      </c>
      <c r="G350" s="191" t="s">
        <v>799</v>
      </c>
      <c r="H350" s="192">
        <v>1</v>
      </c>
      <c r="I350" s="193"/>
      <c r="J350" s="194">
        <f t="shared" si="20"/>
        <v>0</v>
      </c>
      <c r="K350" s="195"/>
      <c r="L350" s="40"/>
      <c r="M350" s="196" t="s">
        <v>1</v>
      </c>
      <c r="N350" s="197" t="s">
        <v>43</v>
      </c>
      <c r="O350" s="72"/>
      <c r="P350" s="198">
        <f t="shared" si="21"/>
        <v>0</v>
      </c>
      <c r="Q350" s="198">
        <v>1.6969999999999999E-2</v>
      </c>
      <c r="R350" s="198">
        <f t="shared" si="22"/>
        <v>1.6969999999999999E-2</v>
      </c>
      <c r="S350" s="198">
        <v>0</v>
      </c>
      <c r="T350" s="199">
        <f t="shared" si="23"/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0" t="s">
        <v>14</v>
      </c>
      <c r="AT350" s="200" t="s">
        <v>147</v>
      </c>
      <c r="AU350" s="200" t="s">
        <v>88</v>
      </c>
      <c r="AY350" s="18" t="s">
        <v>144</v>
      </c>
      <c r="BE350" s="201">
        <f t="shared" si="24"/>
        <v>0</v>
      </c>
      <c r="BF350" s="201">
        <f t="shared" si="25"/>
        <v>0</v>
      </c>
      <c r="BG350" s="201">
        <f t="shared" si="26"/>
        <v>0</v>
      </c>
      <c r="BH350" s="201">
        <f t="shared" si="27"/>
        <v>0</v>
      </c>
      <c r="BI350" s="201">
        <f t="shared" si="28"/>
        <v>0</v>
      </c>
      <c r="BJ350" s="18" t="s">
        <v>86</v>
      </c>
      <c r="BK350" s="201">
        <f t="shared" si="29"/>
        <v>0</v>
      </c>
      <c r="BL350" s="18" t="s">
        <v>14</v>
      </c>
      <c r="BM350" s="200" t="s">
        <v>1385</v>
      </c>
    </row>
    <row r="351" spans="1:65" s="2" customFormat="1" ht="24.2" customHeight="1">
      <c r="A351" s="35"/>
      <c r="B351" s="36"/>
      <c r="C351" s="188" t="s">
        <v>530</v>
      </c>
      <c r="D351" s="188" t="s">
        <v>147</v>
      </c>
      <c r="E351" s="189" t="s">
        <v>1386</v>
      </c>
      <c r="F351" s="190" t="s">
        <v>1387</v>
      </c>
      <c r="G351" s="191" t="s">
        <v>799</v>
      </c>
      <c r="H351" s="192">
        <v>2</v>
      </c>
      <c r="I351" s="193"/>
      <c r="J351" s="194">
        <f t="shared" si="20"/>
        <v>0</v>
      </c>
      <c r="K351" s="195"/>
      <c r="L351" s="40"/>
      <c r="M351" s="196" t="s">
        <v>1</v>
      </c>
      <c r="N351" s="197" t="s">
        <v>43</v>
      </c>
      <c r="O351" s="72"/>
      <c r="P351" s="198">
        <f t="shared" si="21"/>
        <v>0</v>
      </c>
      <c r="Q351" s="198">
        <v>1.197E-2</v>
      </c>
      <c r="R351" s="198">
        <f t="shared" si="22"/>
        <v>2.3939999999999999E-2</v>
      </c>
      <c r="S351" s="198">
        <v>0</v>
      </c>
      <c r="T351" s="199">
        <f t="shared" si="23"/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0" t="s">
        <v>14</v>
      </c>
      <c r="AT351" s="200" t="s">
        <v>147</v>
      </c>
      <c r="AU351" s="200" t="s">
        <v>88</v>
      </c>
      <c r="AY351" s="18" t="s">
        <v>144</v>
      </c>
      <c r="BE351" s="201">
        <f t="shared" si="24"/>
        <v>0</v>
      </c>
      <c r="BF351" s="201">
        <f t="shared" si="25"/>
        <v>0</v>
      </c>
      <c r="BG351" s="201">
        <f t="shared" si="26"/>
        <v>0</v>
      </c>
      <c r="BH351" s="201">
        <f t="shared" si="27"/>
        <v>0</v>
      </c>
      <c r="BI351" s="201">
        <f t="shared" si="28"/>
        <v>0</v>
      </c>
      <c r="BJ351" s="18" t="s">
        <v>86</v>
      </c>
      <c r="BK351" s="201">
        <f t="shared" si="29"/>
        <v>0</v>
      </c>
      <c r="BL351" s="18" t="s">
        <v>14</v>
      </c>
      <c r="BM351" s="200" t="s">
        <v>1388</v>
      </c>
    </row>
    <row r="352" spans="1:65" s="2" customFormat="1" ht="24.2" customHeight="1">
      <c r="A352" s="35"/>
      <c r="B352" s="36"/>
      <c r="C352" s="188" t="s">
        <v>534</v>
      </c>
      <c r="D352" s="188" t="s">
        <v>147</v>
      </c>
      <c r="E352" s="189" t="s">
        <v>1389</v>
      </c>
      <c r="F352" s="190" t="s">
        <v>1390</v>
      </c>
      <c r="G352" s="191" t="s">
        <v>799</v>
      </c>
      <c r="H352" s="192">
        <v>1</v>
      </c>
      <c r="I352" s="193"/>
      <c r="J352" s="194">
        <f t="shared" si="20"/>
        <v>0</v>
      </c>
      <c r="K352" s="195"/>
      <c r="L352" s="40"/>
      <c r="M352" s="196" t="s">
        <v>1</v>
      </c>
      <c r="N352" s="197" t="s">
        <v>43</v>
      </c>
      <c r="O352" s="72"/>
      <c r="P352" s="198">
        <f t="shared" si="21"/>
        <v>0</v>
      </c>
      <c r="Q352" s="198">
        <v>9.4599999999999997E-3</v>
      </c>
      <c r="R352" s="198">
        <f t="shared" si="22"/>
        <v>9.4599999999999997E-3</v>
      </c>
      <c r="S352" s="198">
        <v>0</v>
      </c>
      <c r="T352" s="199">
        <f t="shared" si="23"/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00" t="s">
        <v>14</v>
      </c>
      <c r="AT352" s="200" t="s">
        <v>147</v>
      </c>
      <c r="AU352" s="200" t="s">
        <v>88</v>
      </c>
      <c r="AY352" s="18" t="s">
        <v>144</v>
      </c>
      <c r="BE352" s="201">
        <f t="shared" si="24"/>
        <v>0</v>
      </c>
      <c r="BF352" s="201">
        <f t="shared" si="25"/>
        <v>0</v>
      </c>
      <c r="BG352" s="201">
        <f t="shared" si="26"/>
        <v>0</v>
      </c>
      <c r="BH352" s="201">
        <f t="shared" si="27"/>
        <v>0</v>
      </c>
      <c r="BI352" s="201">
        <f t="shared" si="28"/>
        <v>0</v>
      </c>
      <c r="BJ352" s="18" t="s">
        <v>86</v>
      </c>
      <c r="BK352" s="201">
        <f t="shared" si="29"/>
        <v>0</v>
      </c>
      <c r="BL352" s="18" t="s">
        <v>14</v>
      </c>
      <c r="BM352" s="200" t="s">
        <v>1391</v>
      </c>
    </row>
    <row r="353" spans="1:65" s="2" customFormat="1" ht="14.45" customHeight="1">
      <c r="A353" s="35"/>
      <c r="B353" s="36"/>
      <c r="C353" s="188" t="s">
        <v>540</v>
      </c>
      <c r="D353" s="188" t="s">
        <v>147</v>
      </c>
      <c r="E353" s="189" t="s">
        <v>1392</v>
      </c>
      <c r="F353" s="190" t="s">
        <v>1393</v>
      </c>
      <c r="G353" s="191" t="s">
        <v>799</v>
      </c>
      <c r="H353" s="192">
        <v>1</v>
      </c>
      <c r="I353" s="193"/>
      <c r="J353" s="194">
        <f t="shared" si="20"/>
        <v>0</v>
      </c>
      <c r="K353" s="195"/>
      <c r="L353" s="40"/>
      <c r="M353" s="196" t="s">
        <v>1</v>
      </c>
      <c r="N353" s="197" t="s">
        <v>43</v>
      </c>
      <c r="O353" s="72"/>
      <c r="P353" s="198">
        <f t="shared" si="21"/>
        <v>0</v>
      </c>
      <c r="Q353" s="198">
        <v>1.7000000000000001E-4</v>
      </c>
      <c r="R353" s="198">
        <f t="shared" si="22"/>
        <v>1.7000000000000001E-4</v>
      </c>
      <c r="S353" s="198">
        <v>0</v>
      </c>
      <c r="T353" s="199">
        <f t="shared" si="23"/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0" t="s">
        <v>14</v>
      </c>
      <c r="AT353" s="200" t="s">
        <v>147</v>
      </c>
      <c r="AU353" s="200" t="s">
        <v>88</v>
      </c>
      <c r="AY353" s="18" t="s">
        <v>144</v>
      </c>
      <c r="BE353" s="201">
        <f t="shared" si="24"/>
        <v>0</v>
      </c>
      <c r="BF353" s="201">
        <f t="shared" si="25"/>
        <v>0</v>
      </c>
      <c r="BG353" s="201">
        <f t="shared" si="26"/>
        <v>0</v>
      </c>
      <c r="BH353" s="201">
        <f t="shared" si="27"/>
        <v>0</v>
      </c>
      <c r="BI353" s="201">
        <f t="shared" si="28"/>
        <v>0</v>
      </c>
      <c r="BJ353" s="18" t="s">
        <v>86</v>
      </c>
      <c r="BK353" s="201">
        <f t="shared" si="29"/>
        <v>0</v>
      </c>
      <c r="BL353" s="18" t="s">
        <v>14</v>
      </c>
      <c r="BM353" s="200" t="s">
        <v>1394</v>
      </c>
    </row>
    <row r="354" spans="1:65" s="2" customFormat="1" ht="14.45" customHeight="1">
      <c r="A354" s="35"/>
      <c r="B354" s="36"/>
      <c r="C354" s="250" t="s">
        <v>548</v>
      </c>
      <c r="D354" s="250" t="s">
        <v>273</v>
      </c>
      <c r="E354" s="251" t="s">
        <v>1395</v>
      </c>
      <c r="F354" s="252" t="s">
        <v>1396</v>
      </c>
      <c r="G354" s="253" t="s">
        <v>157</v>
      </c>
      <c r="H354" s="254">
        <v>1</v>
      </c>
      <c r="I354" s="255"/>
      <c r="J354" s="256">
        <f t="shared" si="20"/>
        <v>0</v>
      </c>
      <c r="K354" s="257"/>
      <c r="L354" s="258"/>
      <c r="M354" s="259" t="s">
        <v>1</v>
      </c>
      <c r="N354" s="260" t="s">
        <v>43</v>
      </c>
      <c r="O354" s="72"/>
      <c r="P354" s="198">
        <f t="shared" si="21"/>
        <v>0</v>
      </c>
      <c r="Q354" s="198">
        <v>1.4999999999999999E-2</v>
      </c>
      <c r="R354" s="198">
        <f t="shared" si="22"/>
        <v>1.4999999999999999E-2</v>
      </c>
      <c r="S354" s="198">
        <v>0</v>
      </c>
      <c r="T354" s="199">
        <f t="shared" si="23"/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0" t="s">
        <v>323</v>
      </c>
      <c r="AT354" s="200" t="s">
        <v>273</v>
      </c>
      <c r="AU354" s="200" t="s">
        <v>88</v>
      </c>
      <c r="AY354" s="18" t="s">
        <v>144</v>
      </c>
      <c r="BE354" s="201">
        <f t="shared" si="24"/>
        <v>0</v>
      </c>
      <c r="BF354" s="201">
        <f t="shared" si="25"/>
        <v>0</v>
      </c>
      <c r="BG354" s="201">
        <f t="shared" si="26"/>
        <v>0</v>
      </c>
      <c r="BH354" s="201">
        <f t="shared" si="27"/>
        <v>0</v>
      </c>
      <c r="BI354" s="201">
        <f t="shared" si="28"/>
        <v>0</v>
      </c>
      <c r="BJ354" s="18" t="s">
        <v>86</v>
      </c>
      <c r="BK354" s="201">
        <f t="shared" si="29"/>
        <v>0</v>
      </c>
      <c r="BL354" s="18" t="s">
        <v>14</v>
      </c>
      <c r="BM354" s="200" t="s">
        <v>1397</v>
      </c>
    </row>
    <row r="355" spans="1:65" s="2" customFormat="1" ht="24.2" customHeight="1">
      <c r="A355" s="35"/>
      <c r="B355" s="36"/>
      <c r="C355" s="188" t="s">
        <v>553</v>
      </c>
      <c r="D355" s="188" t="s">
        <v>147</v>
      </c>
      <c r="E355" s="189" t="s">
        <v>1398</v>
      </c>
      <c r="F355" s="190" t="s">
        <v>1399</v>
      </c>
      <c r="G355" s="191" t="s">
        <v>799</v>
      </c>
      <c r="H355" s="192">
        <v>1</v>
      </c>
      <c r="I355" s="193"/>
      <c r="J355" s="194">
        <f t="shared" si="20"/>
        <v>0</v>
      </c>
      <c r="K355" s="195"/>
      <c r="L355" s="40"/>
      <c r="M355" s="196" t="s">
        <v>1</v>
      </c>
      <c r="N355" s="197" t="s">
        <v>43</v>
      </c>
      <c r="O355" s="72"/>
      <c r="P355" s="198">
        <f t="shared" si="21"/>
        <v>0</v>
      </c>
      <c r="Q355" s="198">
        <v>4.9300000000000004E-3</v>
      </c>
      <c r="R355" s="198">
        <f t="shared" si="22"/>
        <v>4.9300000000000004E-3</v>
      </c>
      <c r="S355" s="198">
        <v>0</v>
      </c>
      <c r="T355" s="199">
        <f t="shared" si="23"/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00" t="s">
        <v>14</v>
      </c>
      <c r="AT355" s="200" t="s">
        <v>147</v>
      </c>
      <c r="AU355" s="200" t="s">
        <v>88</v>
      </c>
      <c r="AY355" s="18" t="s">
        <v>144</v>
      </c>
      <c r="BE355" s="201">
        <f t="shared" si="24"/>
        <v>0</v>
      </c>
      <c r="BF355" s="201">
        <f t="shared" si="25"/>
        <v>0</v>
      </c>
      <c r="BG355" s="201">
        <f t="shared" si="26"/>
        <v>0</v>
      </c>
      <c r="BH355" s="201">
        <f t="shared" si="27"/>
        <v>0</v>
      </c>
      <c r="BI355" s="201">
        <f t="shared" si="28"/>
        <v>0</v>
      </c>
      <c r="BJ355" s="18" t="s">
        <v>86</v>
      </c>
      <c r="BK355" s="201">
        <f t="shared" si="29"/>
        <v>0</v>
      </c>
      <c r="BL355" s="18" t="s">
        <v>14</v>
      </c>
      <c r="BM355" s="200" t="s">
        <v>1400</v>
      </c>
    </row>
    <row r="356" spans="1:65" s="2" customFormat="1" ht="14.45" customHeight="1">
      <c r="A356" s="35"/>
      <c r="B356" s="36"/>
      <c r="C356" s="188" t="s">
        <v>558</v>
      </c>
      <c r="D356" s="188" t="s">
        <v>147</v>
      </c>
      <c r="E356" s="189" t="s">
        <v>1401</v>
      </c>
      <c r="F356" s="190" t="s">
        <v>1402</v>
      </c>
      <c r="G356" s="191" t="s">
        <v>799</v>
      </c>
      <c r="H356" s="192">
        <v>1</v>
      </c>
      <c r="I356" s="193"/>
      <c r="J356" s="194">
        <f t="shared" si="20"/>
        <v>0</v>
      </c>
      <c r="K356" s="195"/>
      <c r="L356" s="40"/>
      <c r="M356" s="196" t="s">
        <v>1</v>
      </c>
      <c r="N356" s="197" t="s">
        <v>43</v>
      </c>
      <c r="O356" s="72"/>
      <c r="P356" s="198">
        <f t="shared" si="21"/>
        <v>0</v>
      </c>
      <c r="Q356" s="198">
        <v>0</v>
      </c>
      <c r="R356" s="198">
        <f t="shared" si="22"/>
        <v>0</v>
      </c>
      <c r="S356" s="198">
        <v>1.4930000000000001E-2</v>
      </c>
      <c r="T356" s="199">
        <f t="shared" si="23"/>
        <v>1.4930000000000001E-2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00" t="s">
        <v>14</v>
      </c>
      <c r="AT356" s="200" t="s">
        <v>147</v>
      </c>
      <c r="AU356" s="200" t="s">
        <v>88</v>
      </c>
      <c r="AY356" s="18" t="s">
        <v>144</v>
      </c>
      <c r="BE356" s="201">
        <f t="shared" si="24"/>
        <v>0</v>
      </c>
      <c r="BF356" s="201">
        <f t="shared" si="25"/>
        <v>0</v>
      </c>
      <c r="BG356" s="201">
        <f t="shared" si="26"/>
        <v>0</v>
      </c>
      <c r="BH356" s="201">
        <f t="shared" si="27"/>
        <v>0</v>
      </c>
      <c r="BI356" s="201">
        <f t="shared" si="28"/>
        <v>0</v>
      </c>
      <c r="BJ356" s="18" t="s">
        <v>86</v>
      </c>
      <c r="BK356" s="201">
        <f t="shared" si="29"/>
        <v>0</v>
      </c>
      <c r="BL356" s="18" t="s">
        <v>14</v>
      </c>
      <c r="BM356" s="200" t="s">
        <v>1403</v>
      </c>
    </row>
    <row r="357" spans="1:65" s="2" customFormat="1" ht="24.2" customHeight="1">
      <c r="A357" s="35"/>
      <c r="B357" s="36"/>
      <c r="C357" s="188" t="s">
        <v>563</v>
      </c>
      <c r="D357" s="188" t="s">
        <v>147</v>
      </c>
      <c r="E357" s="189" t="s">
        <v>1404</v>
      </c>
      <c r="F357" s="190" t="s">
        <v>1405</v>
      </c>
      <c r="G357" s="191" t="s">
        <v>799</v>
      </c>
      <c r="H357" s="192">
        <v>1</v>
      </c>
      <c r="I357" s="193"/>
      <c r="J357" s="194">
        <f t="shared" si="20"/>
        <v>0</v>
      </c>
      <c r="K357" s="195"/>
      <c r="L357" s="40"/>
      <c r="M357" s="196" t="s">
        <v>1</v>
      </c>
      <c r="N357" s="197" t="s">
        <v>43</v>
      </c>
      <c r="O357" s="72"/>
      <c r="P357" s="198">
        <f t="shared" si="21"/>
        <v>0</v>
      </c>
      <c r="Q357" s="198">
        <v>3.6339999999999997E-2</v>
      </c>
      <c r="R357" s="198">
        <f t="shared" si="22"/>
        <v>3.6339999999999997E-2</v>
      </c>
      <c r="S357" s="198">
        <v>0</v>
      </c>
      <c r="T357" s="199">
        <f t="shared" si="23"/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0" t="s">
        <v>14</v>
      </c>
      <c r="AT357" s="200" t="s">
        <v>147</v>
      </c>
      <c r="AU357" s="200" t="s">
        <v>88</v>
      </c>
      <c r="AY357" s="18" t="s">
        <v>144</v>
      </c>
      <c r="BE357" s="201">
        <f t="shared" si="24"/>
        <v>0</v>
      </c>
      <c r="BF357" s="201">
        <f t="shared" si="25"/>
        <v>0</v>
      </c>
      <c r="BG357" s="201">
        <f t="shared" si="26"/>
        <v>0</v>
      </c>
      <c r="BH357" s="201">
        <f t="shared" si="27"/>
        <v>0</v>
      </c>
      <c r="BI357" s="201">
        <f t="shared" si="28"/>
        <v>0</v>
      </c>
      <c r="BJ357" s="18" t="s">
        <v>86</v>
      </c>
      <c r="BK357" s="201">
        <f t="shared" si="29"/>
        <v>0</v>
      </c>
      <c r="BL357" s="18" t="s">
        <v>14</v>
      </c>
      <c r="BM357" s="200" t="s">
        <v>1406</v>
      </c>
    </row>
    <row r="358" spans="1:65" s="2" customFormat="1" ht="24.2" customHeight="1">
      <c r="A358" s="35"/>
      <c r="B358" s="36"/>
      <c r="C358" s="188" t="s">
        <v>569</v>
      </c>
      <c r="D358" s="188" t="s">
        <v>147</v>
      </c>
      <c r="E358" s="189" t="s">
        <v>1407</v>
      </c>
      <c r="F358" s="190" t="s">
        <v>1408</v>
      </c>
      <c r="G358" s="191" t="s">
        <v>799</v>
      </c>
      <c r="H358" s="192">
        <v>1</v>
      </c>
      <c r="I358" s="193"/>
      <c r="J358" s="194">
        <f t="shared" si="20"/>
        <v>0</v>
      </c>
      <c r="K358" s="195"/>
      <c r="L358" s="40"/>
      <c r="M358" s="196" t="s">
        <v>1</v>
      </c>
      <c r="N358" s="197" t="s">
        <v>43</v>
      </c>
      <c r="O358" s="72"/>
      <c r="P358" s="198">
        <f t="shared" si="21"/>
        <v>0</v>
      </c>
      <c r="Q358" s="198">
        <v>9.5E-4</v>
      </c>
      <c r="R358" s="198">
        <f t="shared" si="22"/>
        <v>9.5E-4</v>
      </c>
      <c r="S358" s="198">
        <v>0</v>
      </c>
      <c r="T358" s="199">
        <f t="shared" si="23"/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00" t="s">
        <v>14</v>
      </c>
      <c r="AT358" s="200" t="s">
        <v>147</v>
      </c>
      <c r="AU358" s="200" t="s">
        <v>88</v>
      </c>
      <c r="AY358" s="18" t="s">
        <v>144</v>
      </c>
      <c r="BE358" s="201">
        <f t="shared" si="24"/>
        <v>0</v>
      </c>
      <c r="BF358" s="201">
        <f t="shared" si="25"/>
        <v>0</v>
      </c>
      <c r="BG358" s="201">
        <f t="shared" si="26"/>
        <v>0</v>
      </c>
      <c r="BH358" s="201">
        <f t="shared" si="27"/>
        <v>0</v>
      </c>
      <c r="BI358" s="201">
        <f t="shared" si="28"/>
        <v>0</v>
      </c>
      <c r="BJ358" s="18" t="s">
        <v>86</v>
      </c>
      <c r="BK358" s="201">
        <f t="shared" si="29"/>
        <v>0</v>
      </c>
      <c r="BL358" s="18" t="s">
        <v>14</v>
      </c>
      <c r="BM358" s="200" t="s">
        <v>1409</v>
      </c>
    </row>
    <row r="359" spans="1:65" s="2" customFormat="1" ht="14.45" customHeight="1">
      <c r="A359" s="35"/>
      <c r="B359" s="36"/>
      <c r="C359" s="188" t="s">
        <v>573</v>
      </c>
      <c r="D359" s="188" t="s">
        <v>147</v>
      </c>
      <c r="E359" s="189" t="s">
        <v>1410</v>
      </c>
      <c r="F359" s="190" t="s">
        <v>1411</v>
      </c>
      <c r="G359" s="191" t="s">
        <v>799</v>
      </c>
      <c r="H359" s="192">
        <v>3</v>
      </c>
      <c r="I359" s="193"/>
      <c r="J359" s="194">
        <f t="shared" si="20"/>
        <v>0</v>
      </c>
      <c r="K359" s="195"/>
      <c r="L359" s="40"/>
      <c r="M359" s="196" t="s">
        <v>1</v>
      </c>
      <c r="N359" s="197" t="s">
        <v>43</v>
      </c>
      <c r="O359" s="72"/>
      <c r="P359" s="198">
        <f t="shared" si="21"/>
        <v>0</v>
      </c>
      <c r="Q359" s="198">
        <v>0</v>
      </c>
      <c r="R359" s="198">
        <f t="shared" si="22"/>
        <v>0</v>
      </c>
      <c r="S359" s="198">
        <v>1.56E-3</v>
      </c>
      <c r="T359" s="199">
        <f t="shared" si="23"/>
        <v>4.6800000000000001E-3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0" t="s">
        <v>14</v>
      </c>
      <c r="AT359" s="200" t="s">
        <v>147</v>
      </c>
      <c r="AU359" s="200" t="s">
        <v>88</v>
      </c>
      <c r="AY359" s="18" t="s">
        <v>144</v>
      </c>
      <c r="BE359" s="201">
        <f t="shared" si="24"/>
        <v>0</v>
      </c>
      <c r="BF359" s="201">
        <f t="shared" si="25"/>
        <v>0</v>
      </c>
      <c r="BG359" s="201">
        <f t="shared" si="26"/>
        <v>0</v>
      </c>
      <c r="BH359" s="201">
        <f t="shared" si="27"/>
        <v>0</v>
      </c>
      <c r="BI359" s="201">
        <f t="shared" si="28"/>
        <v>0</v>
      </c>
      <c r="BJ359" s="18" t="s">
        <v>86</v>
      </c>
      <c r="BK359" s="201">
        <f t="shared" si="29"/>
        <v>0</v>
      </c>
      <c r="BL359" s="18" t="s">
        <v>14</v>
      </c>
      <c r="BM359" s="200" t="s">
        <v>1412</v>
      </c>
    </row>
    <row r="360" spans="1:65" s="2" customFormat="1" ht="24.2" customHeight="1">
      <c r="A360" s="35"/>
      <c r="B360" s="36"/>
      <c r="C360" s="188" t="s">
        <v>577</v>
      </c>
      <c r="D360" s="188" t="s">
        <v>147</v>
      </c>
      <c r="E360" s="189" t="s">
        <v>1413</v>
      </c>
      <c r="F360" s="190" t="s">
        <v>1414</v>
      </c>
      <c r="G360" s="191" t="s">
        <v>799</v>
      </c>
      <c r="H360" s="192">
        <v>1</v>
      </c>
      <c r="I360" s="193"/>
      <c r="J360" s="194">
        <f t="shared" si="20"/>
        <v>0</v>
      </c>
      <c r="K360" s="195"/>
      <c r="L360" s="40"/>
      <c r="M360" s="196" t="s">
        <v>1</v>
      </c>
      <c r="N360" s="197" t="s">
        <v>43</v>
      </c>
      <c r="O360" s="72"/>
      <c r="P360" s="198">
        <f t="shared" si="21"/>
        <v>0</v>
      </c>
      <c r="Q360" s="198">
        <v>1.8E-3</v>
      </c>
      <c r="R360" s="198">
        <f t="shared" si="22"/>
        <v>1.8E-3</v>
      </c>
      <c r="S360" s="198">
        <v>0</v>
      </c>
      <c r="T360" s="199">
        <f t="shared" si="23"/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00" t="s">
        <v>14</v>
      </c>
      <c r="AT360" s="200" t="s">
        <v>147</v>
      </c>
      <c r="AU360" s="200" t="s">
        <v>88</v>
      </c>
      <c r="AY360" s="18" t="s">
        <v>144</v>
      </c>
      <c r="BE360" s="201">
        <f t="shared" si="24"/>
        <v>0</v>
      </c>
      <c r="BF360" s="201">
        <f t="shared" si="25"/>
        <v>0</v>
      </c>
      <c r="BG360" s="201">
        <f t="shared" si="26"/>
        <v>0</v>
      </c>
      <c r="BH360" s="201">
        <f t="shared" si="27"/>
        <v>0</v>
      </c>
      <c r="BI360" s="201">
        <f t="shared" si="28"/>
        <v>0</v>
      </c>
      <c r="BJ360" s="18" t="s">
        <v>86</v>
      </c>
      <c r="BK360" s="201">
        <f t="shared" si="29"/>
        <v>0</v>
      </c>
      <c r="BL360" s="18" t="s">
        <v>14</v>
      </c>
      <c r="BM360" s="200" t="s">
        <v>1415</v>
      </c>
    </row>
    <row r="361" spans="1:65" s="2" customFormat="1" ht="14.45" customHeight="1">
      <c r="A361" s="35"/>
      <c r="B361" s="36"/>
      <c r="C361" s="188" t="s">
        <v>581</v>
      </c>
      <c r="D361" s="188" t="s">
        <v>147</v>
      </c>
      <c r="E361" s="189" t="s">
        <v>1416</v>
      </c>
      <c r="F361" s="190" t="s">
        <v>1417</v>
      </c>
      <c r="G361" s="191" t="s">
        <v>799</v>
      </c>
      <c r="H361" s="192">
        <v>2</v>
      </c>
      <c r="I361" s="193"/>
      <c r="J361" s="194">
        <f t="shared" si="20"/>
        <v>0</v>
      </c>
      <c r="K361" s="195"/>
      <c r="L361" s="40"/>
      <c r="M361" s="196" t="s">
        <v>1</v>
      </c>
      <c r="N361" s="197" t="s">
        <v>43</v>
      </c>
      <c r="O361" s="72"/>
      <c r="P361" s="198">
        <f t="shared" si="21"/>
        <v>0</v>
      </c>
      <c r="Q361" s="198">
        <v>1.8400000000000001E-3</v>
      </c>
      <c r="R361" s="198">
        <f t="shared" si="22"/>
        <v>3.6800000000000001E-3</v>
      </c>
      <c r="S361" s="198">
        <v>0</v>
      </c>
      <c r="T361" s="199">
        <f t="shared" si="23"/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00" t="s">
        <v>14</v>
      </c>
      <c r="AT361" s="200" t="s">
        <v>147</v>
      </c>
      <c r="AU361" s="200" t="s">
        <v>88</v>
      </c>
      <c r="AY361" s="18" t="s">
        <v>144</v>
      </c>
      <c r="BE361" s="201">
        <f t="shared" si="24"/>
        <v>0</v>
      </c>
      <c r="BF361" s="201">
        <f t="shared" si="25"/>
        <v>0</v>
      </c>
      <c r="BG361" s="201">
        <f t="shared" si="26"/>
        <v>0</v>
      </c>
      <c r="BH361" s="201">
        <f t="shared" si="27"/>
        <v>0</v>
      </c>
      <c r="BI361" s="201">
        <f t="shared" si="28"/>
        <v>0</v>
      </c>
      <c r="BJ361" s="18" t="s">
        <v>86</v>
      </c>
      <c r="BK361" s="201">
        <f t="shared" si="29"/>
        <v>0</v>
      </c>
      <c r="BL361" s="18" t="s">
        <v>14</v>
      </c>
      <c r="BM361" s="200" t="s">
        <v>1418</v>
      </c>
    </row>
    <row r="362" spans="1:65" s="2" customFormat="1" ht="14.45" customHeight="1">
      <c r="A362" s="35"/>
      <c r="B362" s="36"/>
      <c r="C362" s="188" t="s">
        <v>586</v>
      </c>
      <c r="D362" s="188" t="s">
        <v>147</v>
      </c>
      <c r="E362" s="189" t="s">
        <v>1419</v>
      </c>
      <c r="F362" s="190" t="s">
        <v>1420</v>
      </c>
      <c r="G362" s="191" t="s">
        <v>799</v>
      </c>
      <c r="H362" s="192">
        <v>1</v>
      </c>
      <c r="I362" s="193"/>
      <c r="J362" s="194">
        <f t="shared" si="20"/>
        <v>0</v>
      </c>
      <c r="K362" s="195"/>
      <c r="L362" s="40"/>
      <c r="M362" s="196" t="s">
        <v>1</v>
      </c>
      <c r="N362" s="197" t="s">
        <v>43</v>
      </c>
      <c r="O362" s="72"/>
      <c r="P362" s="198">
        <f t="shared" si="21"/>
        <v>0</v>
      </c>
      <c r="Q362" s="198">
        <v>1.8400000000000001E-3</v>
      </c>
      <c r="R362" s="198">
        <f t="shared" si="22"/>
        <v>1.8400000000000001E-3</v>
      </c>
      <c r="S362" s="198">
        <v>0</v>
      </c>
      <c r="T362" s="199">
        <f t="shared" si="23"/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00" t="s">
        <v>14</v>
      </c>
      <c r="AT362" s="200" t="s">
        <v>147</v>
      </c>
      <c r="AU362" s="200" t="s">
        <v>88</v>
      </c>
      <c r="AY362" s="18" t="s">
        <v>144</v>
      </c>
      <c r="BE362" s="201">
        <f t="shared" si="24"/>
        <v>0</v>
      </c>
      <c r="BF362" s="201">
        <f t="shared" si="25"/>
        <v>0</v>
      </c>
      <c r="BG362" s="201">
        <f t="shared" si="26"/>
        <v>0</v>
      </c>
      <c r="BH362" s="201">
        <f t="shared" si="27"/>
        <v>0</v>
      </c>
      <c r="BI362" s="201">
        <f t="shared" si="28"/>
        <v>0</v>
      </c>
      <c r="BJ362" s="18" t="s">
        <v>86</v>
      </c>
      <c r="BK362" s="201">
        <f t="shared" si="29"/>
        <v>0</v>
      </c>
      <c r="BL362" s="18" t="s">
        <v>14</v>
      </c>
      <c r="BM362" s="200" t="s">
        <v>1421</v>
      </c>
    </row>
    <row r="363" spans="1:65" s="2" customFormat="1" ht="14.45" customHeight="1">
      <c r="A363" s="35"/>
      <c r="B363" s="36"/>
      <c r="C363" s="188" t="s">
        <v>590</v>
      </c>
      <c r="D363" s="188" t="s">
        <v>147</v>
      </c>
      <c r="E363" s="189" t="s">
        <v>1422</v>
      </c>
      <c r="F363" s="190" t="s">
        <v>1423</v>
      </c>
      <c r="G363" s="191" t="s">
        <v>157</v>
      </c>
      <c r="H363" s="192">
        <v>2</v>
      </c>
      <c r="I363" s="193"/>
      <c r="J363" s="194">
        <f t="shared" si="20"/>
        <v>0</v>
      </c>
      <c r="K363" s="195"/>
      <c r="L363" s="40"/>
      <c r="M363" s="196" t="s">
        <v>1</v>
      </c>
      <c r="N363" s="197" t="s">
        <v>43</v>
      </c>
      <c r="O363" s="72"/>
      <c r="P363" s="198">
        <f t="shared" si="21"/>
        <v>0</v>
      </c>
      <c r="Q363" s="198">
        <v>2.4000000000000001E-4</v>
      </c>
      <c r="R363" s="198">
        <f t="shared" si="22"/>
        <v>4.8000000000000001E-4</v>
      </c>
      <c r="S363" s="198">
        <v>0</v>
      </c>
      <c r="T363" s="199">
        <f t="shared" si="23"/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0" t="s">
        <v>14</v>
      </c>
      <c r="AT363" s="200" t="s">
        <v>147</v>
      </c>
      <c r="AU363" s="200" t="s">
        <v>88</v>
      </c>
      <c r="AY363" s="18" t="s">
        <v>144</v>
      </c>
      <c r="BE363" s="201">
        <f t="shared" si="24"/>
        <v>0</v>
      </c>
      <c r="BF363" s="201">
        <f t="shared" si="25"/>
        <v>0</v>
      </c>
      <c r="BG363" s="201">
        <f t="shared" si="26"/>
        <v>0</v>
      </c>
      <c r="BH363" s="201">
        <f t="shared" si="27"/>
        <v>0</v>
      </c>
      <c r="BI363" s="201">
        <f t="shared" si="28"/>
        <v>0</v>
      </c>
      <c r="BJ363" s="18" t="s">
        <v>86</v>
      </c>
      <c r="BK363" s="201">
        <f t="shared" si="29"/>
        <v>0</v>
      </c>
      <c r="BL363" s="18" t="s">
        <v>14</v>
      </c>
      <c r="BM363" s="200" t="s">
        <v>1424</v>
      </c>
    </row>
    <row r="364" spans="1:65" s="2" customFormat="1" ht="14.45" customHeight="1">
      <c r="A364" s="35"/>
      <c r="B364" s="36"/>
      <c r="C364" s="188" t="s">
        <v>594</v>
      </c>
      <c r="D364" s="188" t="s">
        <v>147</v>
      </c>
      <c r="E364" s="189" t="s">
        <v>1425</v>
      </c>
      <c r="F364" s="190" t="s">
        <v>1426</v>
      </c>
      <c r="G364" s="191" t="s">
        <v>157</v>
      </c>
      <c r="H364" s="192">
        <v>1</v>
      </c>
      <c r="I364" s="193"/>
      <c r="J364" s="194">
        <f t="shared" si="20"/>
        <v>0</v>
      </c>
      <c r="K364" s="195"/>
      <c r="L364" s="40"/>
      <c r="M364" s="196" t="s">
        <v>1</v>
      </c>
      <c r="N364" s="197" t="s">
        <v>43</v>
      </c>
      <c r="O364" s="72"/>
      <c r="P364" s="198">
        <f t="shared" si="21"/>
        <v>0</v>
      </c>
      <c r="Q364" s="198">
        <v>0</v>
      </c>
      <c r="R364" s="198">
        <f t="shared" si="22"/>
        <v>0</v>
      </c>
      <c r="S364" s="198">
        <v>0</v>
      </c>
      <c r="T364" s="199">
        <f t="shared" si="23"/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00" t="s">
        <v>14</v>
      </c>
      <c r="AT364" s="200" t="s">
        <v>147</v>
      </c>
      <c r="AU364" s="200" t="s">
        <v>88</v>
      </c>
      <c r="AY364" s="18" t="s">
        <v>144</v>
      </c>
      <c r="BE364" s="201">
        <f t="shared" si="24"/>
        <v>0</v>
      </c>
      <c r="BF364" s="201">
        <f t="shared" si="25"/>
        <v>0</v>
      </c>
      <c r="BG364" s="201">
        <f t="shared" si="26"/>
        <v>0</v>
      </c>
      <c r="BH364" s="201">
        <f t="shared" si="27"/>
        <v>0</v>
      </c>
      <c r="BI364" s="201">
        <f t="shared" si="28"/>
        <v>0</v>
      </c>
      <c r="BJ364" s="18" t="s">
        <v>86</v>
      </c>
      <c r="BK364" s="201">
        <f t="shared" si="29"/>
        <v>0</v>
      </c>
      <c r="BL364" s="18" t="s">
        <v>14</v>
      </c>
      <c r="BM364" s="200" t="s">
        <v>1427</v>
      </c>
    </row>
    <row r="365" spans="1:65" s="2" customFormat="1" ht="24.2" customHeight="1">
      <c r="A365" s="35"/>
      <c r="B365" s="36"/>
      <c r="C365" s="188" t="s">
        <v>598</v>
      </c>
      <c r="D365" s="188" t="s">
        <v>147</v>
      </c>
      <c r="E365" s="189" t="s">
        <v>1428</v>
      </c>
      <c r="F365" s="190" t="s">
        <v>1429</v>
      </c>
      <c r="G365" s="191" t="s">
        <v>520</v>
      </c>
      <c r="H365" s="261"/>
      <c r="I365" s="193"/>
      <c r="J365" s="194">
        <f t="shared" si="20"/>
        <v>0</v>
      </c>
      <c r="K365" s="195"/>
      <c r="L365" s="40"/>
      <c r="M365" s="196" t="s">
        <v>1</v>
      </c>
      <c r="N365" s="197" t="s">
        <v>43</v>
      </c>
      <c r="O365" s="72"/>
      <c r="P365" s="198">
        <f t="shared" si="21"/>
        <v>0</v>
      </c>
      <c r="Q365" s="198">
        <v>0</v>
      </c>
      <c r="R365" s="198">
        <f t="shared" si="22"/>
        <v>0</v>
      </c>
      <c r="S365" s="198">
        <v>0</v>
      </c>
      <c r="T365" s="199">
        <f t="shared" si="23"/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00" t="s">
        <v>14</v>
      </c>
      <c r="AT365" s="200" t="s">
        <v>147</v>
      </c>
      <c r="AU365" s="200" t="s">
        <v>88</v>
      </c>
      <c r="AY365" s="18" t="s">
        <v>144</v>
      </c>
      <c r="BE365" s="201">
        <f t="shared" si="24"/>
        <v>0</v>
      </c>
      <c r="BF365" s="201">
        <f t="shared" si="25"/>
        <v>0</v>
      </c>
      <c r="BG365" s="201">
        <f t="shared" si="26"/>
        <v>0</v>
      </c>
      <c r="BH365" s="201">
        <f t="shared" si="27"/>
        <v>0</v>
      </c>
      <c r="BI365" s="201">
        <f t="shared" si="28"/>
        <v>0</v>
      </c>
      <c r="BJ365" s="18" t="s">
        <v>86</v>
      </c>
      <c r="BK365" s="201">
        <f t="shared" si="29"/>
        <v>0</v>
      </c>
      <c r="BL365" s="18" t="s">
        <v>14</v>
      </c>
      <c r="BM365" s="200" t="s">
        <v>1430</v>
      </c>
    </row>
    <row r="366" spans="1:65" s="12" customFormat="1" ht="22.9" customHeight="1">
      <c r="B366" s="172"/>
      <c r="C366" s="173"/>
      <c r="D366" s="174" t="s">
        <v>77</v>
      </c>
      <c r="E366" s="186" t="s">
        <v>1431</v>
      </c>
      <c r="F366" s="186" t="s">
        <v>1432</v>
      </c>
      <c r="G366" s="173"/>
      <c r="H366" s="173"/>
      <c r="I366" s="176"/>
      <c r="J366" s="187">
        <f>BK366</f>
        <v>0</v>
      </c>
      <c r="K366" s="173"/>
      <c r="L366" s="178"/>
      <c r="M366" s="179"/>
      <c r="N366" s="180"/>
      <c r="O366" s="180"/>
      <c r="P366" s="181">
        <f>SUM(P367:P368)</f>
        <v>0</v>
      </c>
      <c r="Q366" s="180"/>
      <c r="R366" s="181">
        <f>SUM(R367:R368)</f>
        <v>9.1999999999999998E-3</v>
      </c>
      <c r="S366" s="180"/>
      <c r="T366" s="182">
        <f>SUM(T367:T368)</f>
        <v>0</v>
      </c>
      <c r="AR366" s="183" t="s">
        <v>88</v>
      </c>
      <c r="AT366" s="184" t="s">
        <v>77</v>
      </c>
      <c r="AU366" s="184" t="s">
        <v>86</v>
      </c>
      <c r="AY366" s="183" t="s">
        <v>144</v>
      </c>
      <c r="BK366" s="185">
        <f>SUM(BK367:BK368)</f>
        <v>0</v>
      </c>
    </row>
    <row r="367" spans="1:65" s="2" customFormat="1" ht="24.2" customHeight="1">
      <c r="A367" s="35"/>
      <c r="B367" s="36"/>
      <c r="C367" s="188" t="s">
        <v>602</v>
      </c>
      <c r="D367" s="188" t="s">
        <v>147</v>
      </c>
      <c r="E367" s="189" t="s">
        <v>1433</v>
      </c>
      <c r="F367" s="190" t="s">
        <v>1434</v>
      </c>
      <c r="G367" s="191" t="s">
        <v>799</v>
      </c>
      <c r="H367" s="192">
        <v>1</v>
      </c>
      <c r="I367" s="193"/>
      <c r="J367" s="194">
        <f>ROUND(I367*H367,2)</f>
        <v>0</v>
      </c>
      <c r="K367" s="195"/>
      <c r="L367" s="40"/>
      <c r="M367" s="196" t="s">
        <v>1</v>
      </c>
      <c r="N367" s="197" t="s">
        <v>43</v>
      </c>
      <c r="O367" s="72"/>
      <c r="P367" s="198">
        <f>O367*H367</f>
        <v>0</v>
      </c>
      <c r="Q367" s="198">
        <v>9.1999999999999998E-3</v>
      </c>
      <c r="R367" s="198">
        <f>Q367*H367</f>
        <v>9.1999999999999998E-3</v>
      </c>
      <c r="S367" s="198">
        <v>0</v>
      </c>
      <c r="T367" s="199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00" t="s">
        <v>14</v>
      </c>
      <c r="AT367" s="200" t="s">
        <v>147</v>
      </c>
      <c r="AU367" s="200" t="s">
        <v>88</v>
      </c>
      <c r="AY367" s="18" t="s">
        <v>144</v>
      </c>
      <c r="BE367" s="201">
        <f>IF(N367="základní",J367,0)</f>
        <v>0</v>
      </c>
      <c r="BF367" s="201">
        <f>IF(N367="snížená",J367,0)</f>
        <v>0</v>
      </c>
      <c r="BG367" s="201">
        <f>IF(N367="zákl. přenesená",J367,0)</f>
        <v>0</v>
      </c>
      <c r="BH367" s="201">
        <f>IF(N367="sníž. přenesená",J367,0)</f>
        <v>0</v>
      </c>
      <c r="BI367" s="201">
        <f>IF(N367="nulová",J367,0)</f>
        <v>0</v>
      </c>
      <c r="BJ367" s="18" t="s">
        <v>86</v>
      </c>
      <c r="BK367" s="201">
        <f>ROUND(I367*H367,2)</f>
        <v>0</v>
      </c>
      <c r="BL367" s="18" t="s">
        <v>14</v>
      </c>
      <c r="BM367" s="200" t="s">
        <v>1435</v>
      </c>
    </row>
    <row r="368" spans="1:65" s="2" customFormat="1" ht="24.2" customHeight="1">
      <c r="A368" s="35"/>
      <c r="B368" s="36"/>
      <c r="C368" s="188" t="s">
        <v>611</v>
      </c>
      <c r="D368" s="188" t="s">
        <v>147</v>
      </c>
      <c r="E368" s="189" t="s">
        <v>1436</v>
      </c>
      <c r="F368" s="190" t="s">
        <v>1437</v>
      </c>
      <c r="G368" s="191" t="s">
        <v>520</v>
      </c>
      <c r="H368" s="261"/>
      <c r="I368" s="193"/>
      <c r="J368" s="194">
        <f>ROUND(I368*H368,2)</f>
        <v>0</v>
      </c>
      <c r="K368" s="195"/>
      <c r="L368" s="40"/>
      <c r="M368" s="196" t="s">
        <v>1</v>
      </c>
      <c r="N368" s="197" t="s">
        <v>43</v>
      </c>
      <c r="O368" s="72"/>
      <c r="P368" s="198">
        <f>O368*H368</f>
        <v>0</v>
      </c>
      <c r="Q368" s="198">
        <v>0</v>
      </c>
      <c r="R368" s="198">
        <f>Q368*H368</f>
        <v>0</v>
      </c>
      <c r="S368" s="198">
        <v>0</v>
      </c>
      <c r="T368" s="199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00" t="s">
        <v>14</v>
      </c>
      <c r="AT368" s="200" t="s">
        <v>147</v>
      </c>
      <c r="AU368" s="200" t="s">
        <v>88</v>
      </c>
      <c r="AY368" s="18" t="s">
        <v>144</v>
      </c>
      <c r="BE368" s="201">
        <f>IF(N368="základní",J368,0)</f>
        <v>0</v>
      </c>
      <c r="BF368" s="201">
        <f>IF(N368="snížená",J368,0)</f>
        <v>0</v>
      </c>
      <c r="BG368" s="201">
        <f>IF(N368="zákl. přenesená",J368,0)</f>
        <v>0</v>
      </c>
      <c r="BH368" s="201">
        <f>IF(N368="sníž. přenesená",J368,0)</f>
        <v>0</v>
      </c>
      <c r="BI368" s="201">
        <f>IF(N368="nulová",J368,0)</f>
        <v>0</v>
      </c>
      <c r="BJ368" s="18" t="s">
        <v>86</v>
      </c>
      <c r="BK368" s="201">
        <f>ROUND(I368*H368,2)</f>
        <v>0</v>
      </c>
      <c r="BL368" s="18" t="s">
        <v>14</v>
      </c>
      <c r="BM368" s="200" t="s">
        <v>1438</v>
      </c>
    </row>
    <row r="369" spans="1:65" s="12" customFormat="1" ht="22.9" customHeight="1">
      <c r="B369" s="172"/>
      <c r="C369" s="173"/>
      <c r="D369" s="174" t="s">
        <v>77</v>
      </c>
      <c r="E369" s="186" t="s">
        <v>1439</v>
      </c>
      <c r="F369" s="186" t="s">
        <v>1440</v>
      </c>
      <c r="G369" s="173"/>
      <c r="H369" s="173"/>
      <c r="I369" s="176"/>
      <c r="J369" s="187">
        <f>BK369</f>
        <v>0</v>
      </c>
      <c r="K369" s="173"/>
      <c r="L369" s="178"/>
      <c r="M369" s="179"/>
      <c r="N369" s="180"/>
      <c r="O369" s="180"/>
      <c r="P369" s="181">
        <f>SUM(P370:P373)</f>
        <v>0</v>
      </c>
      <c r="Q369" s="180"/>
      <c r="R369" s="181">
        <f>SUM(R370:R373)</f>
        <v>1.5E-3</v>
      </c>
      <c r="S369" s="180"/>
      <c r="T369" s="182">
        <f>SUM(T370:T373)</f>
        <v>0</v>
      </c>
      <c r="AR369" s="183" t="s">
        <v>88</v>
      </c>
      <c r="AT369" s="184" t="s">
        <v>77</v>
      </c>
      <c r="AU369" s="184" t="s">
        <v>86</v>
      </c>
      <c r="AY369" s="183" t="s">
        <v>144</v>
      </c>
      <c r="BK369" s="185">
        <f>SUM(BK370:BK373)</f>
        <v>0</v>
      </c>
    </row>
    <row r="370" spans="1:65" s="2" customFormat="1" ht="49.15" customHeight="1">
      <c r="A370" s="35"/>
      <c r="B370" s="36"/>
      <c r="C370" s="188" t="s">
        <v>615</v>
      </c>
      <c r="D370" s="188" t="s">
        <v>147</v>
      </c>
      <c r="E370" s="189" t="s">
        <v>1441</v>
      </c>
      <c r="F370" s="190" t="s">
        <v>1442</v>
      </c>
      <c r="G370" s="191" t="s">
        <v>157</v>
      </c>
      <c r="H370" s="192">
        <v>1</v>
      </c>
      <c r="I370" s="193"/>
      <c r="J370" s="194">
        <f>ROUND(I370*H370,2)</f>
        <v>0</v>
      </c>
      <c r="K370" s="195"/>
      <c r="L370" s="40"/>
      <c r="M370" s="196" t="s">
        <v>1</v>
      </c>
      <c r="N370" s="197" t="s">
        <v>43</v>
      </c>
      <c r="O370" s="72"/>
      <c r="P370" s="198">
        <f>O370*H370</f>
        <v>0</v>
      </c>
      <c r="Q370" s="198">
        <v>0</v>
      </c>
      <c r="R370" s="198">
        <f>Q370*H370</f>
        <v>0</v>
      </c>
      <c r="S370" s="198">
        <v>0</v>
      </c>
      <c r="T370" s="199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00" t="s">
        <v>14</v>
      </c>
      <c r="AT370" s="200" t="s">
        <v>147</v>
      </c>
      <c r="AU370" s="200" t="s">
        <v>88</v>
      </c>
      <c r="AY370" s="18" t="s">
        <v>144</v>
      </c>
      <c r="BE370" s="201">
        <f>IF(N370="základní",J370,0)</f>
        <v>0</v>
      </c>
      <c r="BF370" s="201">
        <f>IF(N370="snížená",J370,0)</f>
        <v>0</v>
      </c>
      <c r="BG370" s="201">
        <f>IF(N370="zákl. přenesená",J370,0)</f>
        <v>0</v>
      </c>
      <c r="BH370" s="201">
        <f>IF(N370="sníž. přenesená",J370,0)</f>
        <v>0</v>
      </c>
      <c r="BI370" s="201">
        <f>IF(N370="nulová",J370,0)</f>
        <v>0</v>
      </c>
      <c r="BJ370" s="18" t="s">
        <v>86</v>
      </c>
      <c r="BK370" s="201">
        <f>ROUND(I370*H370,2)</f>
        <v>0</v>
      </c>
      <c r="BL370" s="18" t="s">
        <v>14</v>
      </c>
      <c r="BM370" s="200" t="s">
        <v>1443</v>
      </c>
    </row>
    <row r="371" spans="1:65" s="2" customFormat="1" ht="14.45" customHeight="1">
      <c r="A371" s="35"/>
      <c r="B371" s="36"/>
      <c r="C371" s="188" t="s">
        <v>621</v>
      </c>
      <c r="D371" s="188" t="s">
        <v>147</v>
      </c>
      <c r="E371" s="189" t="s">
        <v>1444</v>
      </c>
      <c r="F371" s="190" t="s">
        <v>1445</v>
      </c>
      <c r="G371" s="191" t="s">
        <v>157</v>
      </c>
      <c r="H371" s="192">
        <v>1</v>
      </c>
      <c r="I371" s="193"/>
      <c r="J371" s="194">
        <f>ROUND(I371*H371,2)</f>
        <v>0</v>
      </c>
      <c r="K371" s="195"/>
      <c r="L371" s="40"/>
      <c r="M371" s="196" t="s">
        <v>1</v>
      </c>
      <c r="N371" s="197" t="s">
        <v>43</v>
      </c>
      <c r="O371" s="72"/>
      <c r="P371" s="198">
        <f>O371*H371</f>
        <v>0</v>
      </c>
      <c r="Q371" s="198">
        <v>0</v>
      </c>
      <c r="R371" s="198">
        <f>Q371*H371</f>
        <v>0</v>
      </c>
      <c r="S371" s="198">
        <v>0</v>
      </c>
      <c r="T371" s="199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00" t="s">
        <v>14</v>
      </c>
      <c r="AT371" s="200" t="s">
        <v>147</v>
      </c>
      <c r="AU371" s="200" t="s">
        <v>88</v>
      </c>
      <c r="AY371" s="18" t="s">
        <v>144</v>
      </c>
      <c r="BE371" s="201">
        <f>IF(N371="základní",J371,0)</f>
        <v>0</v>
      </c>
      <c r="BF371" s="201">
        <f>IF(N371="snížená",J371,0)</f>
        <v>0</v>
      </c>
      <c r="BG371" s="201">
        <f>IF(N371="zákl. přenesená",J371,0)</f>
        <v>0</v>
      </c>
      <c r="BH371" s="201">
        <f>IF(N371="sníž. přenesená",J371,0)</f>
        <v>0</v>
      </c>
      <c r="BI371" s="201">
        <f>IF(N371="nulová",J371,0)</f>
        <v>0</v>
      </c>
      <c r="BJ371" s="18" t="s">
        <v>86</v>
      </c>
      <c r="BK371" s="201">
        <f>ROUND(I371*H371,2)</f>
        <v>0</v>
      </c>
      <c r="BL371" s="18" t="s">
        <v>14</v>
      </c>
      <c r="BM371" s="200" t="s">
        <v>1446</v>
      </c>
    </row>
    <row r="372" spans="1:65" s="2" customFormat="1" ht="24.2" customHeight="1">
      <c r="A372" s="35"/>
      <c r="B372" s="36"/>
      <c r="C372" s="250" t="s">
        <v>626</v>
      </c>
      <c r="D372" s="250" t="s">
        <v>273</v>
      </c>
      <c r="E372" s="251" t="s">
        <v>1447</v>
      </c>
      <c r="F372" s="252" t="s">
        <v>1448</v>
      </c>
      <c r="G372" s="253" t="s">
        <v>157</v>
      </c>
      <c r="H372" s="254">
        <v>1</v>
      </c>
      <c r="I372" s="255"/>
      <c r="J372" s="256">
        <f>ROUND(I372*H372,2)</f>
        <v>0</v>
      </c>
      <c r="K372" s="257"/>
      <c r="L372" s="258"/>
      <c r="M372" s="259" t="s">
        <v>1</v>
      </c>
      <c r="N372" s="260" t="s">
        <v>43</v>
      </c>
      <c r="O372" s="72"/>
      <c r="P372" s="198">
        <f>O372*H372</f>
        <v>0</v>
      </c>
      <c r="Q372" s="198">
        <v>1.5E-3</v>
      </c>
      <c r="R372" s="198">
        <f>Q372*H372</f>
        <v>1.5E-3</v>
      </c>
      <c r="S372" s="198">
        <v>0</v>
      </c>
      <c r="T372" s="199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00" t="s">
        <v>323</v>
      </c>
      <c r="AT372" s="200" t="s">
        <v>273</v>
      </c>
      <c r="AU372" s="200" t="s">
        <v>88</v>
      </c>
      <c r="AY372" s="18" t="s">
        <v>144</v>
      </c>
      <c r="BE372" s="201">
        <f>IF(N372="základní",J372,0)</f>
        <v>0</v>
      </c>
      <c r="BF372" s="201">
        <f>IF(N372="snížená",J372,0)</f>
        <v>0</v>
      </c>
      <c r="BG372" s="201">
        <f>IF(N372="zákl. přenesená",J372,0)</f>
        <v>0</v>
      </c>
      <c r="BH372" s="201">
        <f>IF(N372="sníž. přenesená",J372,0)</f>
        <v>0</v>
      </c>
      <c r="BI372" s="201">
        <f>IF(N372="nulová",J372,0)</f>
        <v>0</v>
      </c>
      <c r="BJ372" s="18" t="s">
        <v>86</v>
      </c>
      <c r="BK372" s="201">
        <f>ROUND(I372*H372,2)</f>
        <v>0</v>
      </c>
      <c r="BL372" s="18" t="s">
        <v>14</v>
      </c>
      <c r="BM372" s="200" t="s">
        <v>1449</v>
      </c>
    </row>
    <row r="373" spans="1:65" s="2" customFormat="1" ht="24.2" customHeight="1">
      <c r="A373" s="35"/>
      <c r="B373" s="36"/>
      <c r="C373" s="188" t="s">
        <v>631</v>
      </c>
      <c r="D373" s="188" t="s">
        <v>147</v>
      </c>
      <c r="E373" s="189" t="s">
        <v>1450</v>
      </c>
      <c r="F373" s="190" t="s">
        <v>1451</v>
      </c>
      <c r="G373" s="191" t="s">
        <v>520</v>
      </c>
      <c r="H373" s="261"/>
      <c r="I373" s="193"/>
      <c r="J373" s="194">
        <f>ROUND(I373*H373,2)</f>
        <v>0</v>
      </c>
      <c r="K373" s="195"/>
      <c r="L373" s="40"/>
      <c r="M373" s="196" t="s">
        <v>1</v>
      </c>
      <c r="N373" s="197" t="s">
        <v>43</v>
      </c>
      <c r="O373" s="72"/>
      <c r="P373" s="198">
        <f>O373*H373</f>
        <v>0</v>
      </c>
      <c r="Q373" s="198">
        <v>0</v>
      </c>
      <c r="R373" s="198">
        <f>Q373*H373</f>
        <v>0</v>
      </c>
      <c r="S373" s="198">
        <v>0</v>
      </c>
      <c r="T373" s="199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00" t="s">
        <v>14</v>
      </c>
      <c r="AT373" s="200" t="s">
        <v>147</v>
      </c>
      <c r="AU373" s="200" t="s">
        <v>88</v>
      </c>
      <c r="AY373" s="18" t="s">
        <v>144</v>
      </c>
      <c r="BE373" s="201">
        <f>IF(N373="základní",J373,0)</f>
        <v>0</v>
      </c>
      <c r="BF373" s="201">
        <f>IF(N373="snížená",J373,0)</f>
        <v>0</v>
      </c>
      <c r="BG373" s="201">
        <f>IF(N373="zákl. přenesená",J373,0)</f>
        <v>0</v>
      </c>
      <c r="BH373" s="201">
        <f>IF(N373="sníž. přenesená",J373,0)</f>
        <v>0</v>
      </c>
      <c r="BI373" s="201">
        <f>IF(N373="nulová",J373,0)</f>
        <v>0</v>
      </c>
      <c r="BJ373" s="18" t="s">
        <v>86</v>
      </c>
      <c r="BK373" s="201">
        <f>ROUND(I373*H373,2)</f>
        <v>0</v>
      </c>
      <c r="BL373" s="18" t="s">
        <v>14</v>
      </c>
      <c r="BM373" s="200" t="s">
        <v>1452</v>
      </c>
    </row>
    <row r="374" spans="1:65" s="12" customFormat="1" ht="22.9" customHeight="1">
      <c r="B374" s="172"/>
      <c r="C374" s="173"/>
      <c r="D374" s="174" t="s">
        <v>77</v>
      </c>
      <c r="E374" s="186" t="s">
        <v>857</v>
      </c>
      <c r="F374" s="186" t="s">
        <v>858</v>
      </c>
      <c r="G374" s="173"/>
      <c r="H374" s="173"/>
      <c r="I374" s="176"/>
      <c r="J374" s="187">
        <f>BK374</f>
        <v>0</v>
      </c>
      <c r="K374" s="173"/>
      <c r="L374" s="178"/>
      <c r="M374" s="179"/>
      <c r="N374" s="180"/>
      <c r="O374" s="180"/>
      <c r="P374" s="181">
        <f>SUM(P375:P393)</f>
        <v>0</v>
      </c>
      <c r="Q374" s="180"/>
      <c r="R374" s="181">
        <f>SUM(R375:R393)</f>
        <v>0</v>
      </c>
      <c r="S374" s="180"/>
      <c r="T374" s="182">
        <f>SUM(T375:T393)</f>
        <v>4.45017</v>
      </c>
      <c r="AR374" s="183" t="s">
        <v>88</v>
      </c>
      <c r="AT374" s="184" t="s">
        <v>77</v>
      </c>
      <c r="AU374" s="184" t="s">
        <v>86</v>
      </c>
      <c r="AY374" s="183" t="s">
        <v>144</v>
      </c>
      <c r="BK374" s="185">
        <f>SUM(BK375:BK393)</f>
        <v>0</v>
      </c>
    </row>
    <row r="375" spans="1:65" s="2" customFormat="1" ht="14.45" customHeight="1">
      <c r="A375" s="35"/>
      <c r="B375" s="36"/>
      <c r="C375" s="188" t="s">
        <v>1453</v>
      </c>
      <c r="D375" s="188" t="s">
        <v>147</v>
      </c>
      <c r="E375" s="189" t="s">
        <v>895</v>
      </c>
      <c r="F375" s="190" t="s">
        <v>1454</v>
      </c>
      <c r="G375" s="191" t="s">
        <v>174</v>
      </c>
      <c r="H375" s="192">
        <v>3.75</v>
      </c>
      <c r="I375" s="193"/>
      <c r="J375" s="194">
        <f>ROUND(I375*H375,2)</f>
        <v>0</v>
      </c>
      <c r="K375" s="195"/>
      <c r="L375" s="40"/>
      <c r="M375" s="196" t="s">
        <v>1</v>
      </c>
      <c r="N375" s="197" t="s">
        <v>43</v>
      </c>
      <c r="O375" s="72"/>
      <c r="P375" s="198">
        <f>O375*H375</f>
        <v>0</v>
      </c>
      <c r="Q375" s="198">
        <v>0</v>
      </c>
      <c r="R375" s="198">
        <f>Q375*H375</f>
        <v>0</v>
      </c>
      <c r="S375" s="198">
        <v>1.4999999999999999E-2</v>
      </c>
      <c r="T375" s="199">
        <f>S375*H375</f>
        <v>5.6249999999999994E-2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00" t="s">
        <v>14</v>
      </c>
      <c r="AT375" s="200" t="s">
        <v>147</v>
      </c>
      <c r="AU375" s="200" t="s">
        <v>88</v>
      </c>
      <c r="AY375" s="18" t="s">
        <v>144</v>
      </c>
      <c r="BE375" s="201">
        <f>IF(N375="základní",J375,0)</f>
        <v>0</v>
      </c>
      <c r="BF375" s="201">
        <f>IF(N375="snížená",J375,0)</f>
        <v>0</v>
      </c>
      <c r="BG375" s="201">
        <f>IF(N375="zákl. přenesená",J375,0)</f>
        <v>0</v>
      </c>
      <c r="BH375" s="201">
        <f>IF(N375="sníž. přenesená",J375,0)</f>
        <v>0</v>
      </c>
      <c r="BI375" s="201">
        <f>IF(N375="nulová",J375,0)</f>
        <v>0</v>
      </c>
      <c r="BJ375" s="18" t="s">
        <v>86</v>
      </c>
      <c r="BK375" s="201">
        <f>ROUND(I375*H375,2)</f>
        <v>0</v>
      </c>
      <c r="BL375" s="18" t="s">
        <v>14</v>
      </c>
      <c r="BM375" s="200" t="s">
        <v>1455</v>
      </c>
    </row>
    <row r="376" spans="1:65" s="2" customFormat="1" ht="14.45" customHeight="1">
      <c r="A376" s="35"/>
      <c r="B376" s="36"/>
      <c r="C376" s="188" t="s">
        <v>636</v>
      </c>
      <c r="D376" s="188" t="s">
        <v>147</v>
      </c>
      <c r="E376" s="189" t="s">
        <v>1456</v>
      </c>
      <c r="F376" s="190" t="s">
        <v>1457</v>
      </c>
      <c r="G376" s="191" t="s">
        <v>174</v>
      </c>
      <c r="H376" s="192">
        <v>91.54</v>
      </c>
      <c r="I376" s="193"/>
      <c r="J376" s="194">
        <f>ROUND(I376*H376,2)</f>
        <v>0</v>
      </c>
      <c r="K376" s="195"/>
      <c r="L376" s="40"/>
      <c r="M376" s="196" t="s">
        <v>1</v>
      </c>
      <c r="N376" s="197" t="s">
        <v>43</v>
      </c>
      <c r="O376" s="72"/>
      <c r="P376" s="198">
        <f>O376*H376</f>
        <v>0</v>
      </c>
      <c r="Q376" s="198">
        <v>0</v>
      </c>
      <c r="R376" s="198">
        <f>Q376*H376</f>
        <v>0</v>
      </c>
      <c r="S376" s="198">
        <v>1.7999999999999999E-2</v>
      </c>
      <c r="T376" s="199">
        <f>S376*H376</f>
        <v>1.6477200000000001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0" t="s">
        <v>14</v>
      </c>
      <c r="AT376" s="200" t="s">
        <v>147</v>
      </c>
      <c r="AU376" s="200" t="s">
        <v>88</v>
      </c>
      <c r="AY376" s="18" t="s">
        <v>144</v>
      </c>
      <c r="BE376" s="201">
        <f>IF(N376="základní",J376,0)</f>
        <v>0</v>
      </c>
      <c r="BF376" s="201">
        <f>IF(N376="snížená",J376,0)</f>
        <v>0</v>
      </c>
      <c r="BG376" s="201">
        <f>IF(N376="zákl. přenesená",J376,0)</f>
        <v>0</v>
      </c>
      <c r="BH376" s="201">
        <f>IF(N376="sníž. přenesená",J376,0)</f>
        <v>0</v>
      </c>
      <c r="BI376" s="201">
        <f>IF(N376="nulová",J376,0)</f>
        <v>0</v>
      </c>
      <c r="BJ376" s="18" t="s">
        <v>86</v>
      </c>
      <c r="BK376" s="201">
        <f>ROUND(I376*H376,2)</f>
        <v>0</v>
      </c>
      <c r="BL376" s="18" t="s">
        <v>14</v>
      </c>
      <c r="BM376" s="200" t="s">
        <v>1458</v>
      </c>
    </row>
    <row r="377" spans="1:65" s="14" customFormat="1" ht="11.25">
      <c r="B377" s="218"/>
      <c r="C377" s="219"/>
      <c r="D377" s="204" t="s">
        <v>153</v>
      </c>
      <c r="E377" s="220" t="s">
        <v>1</v>
      </c>
      <c r="F377" s="221" t="s">
        <v>1158</v>
      </c>
      <c r="G377" s="219"/>
      <c r="H377" s="220" t="s">
        <v>1</v>
      </c>
      <c r="I377" s="222"/>
      <c r="J377" s="219"/>
      <c r="K377" s="219"/>
      <c r="L377" s="223"/>
      <c r="M377" s="224"/>
      <c r="N377" s="225"/>
      <c r="O377" s="225"/>
      <c r="P377" s="225"/>
      <c r="Q377" s="225"/>
      <c r="R377" s="225"/>
      <c r="S377" s="225"/>
      <c r="T377" s="226"/>
      <c r="AT377" s="227" t="s">
        <v>153</v>
      </c>
      <c r="AU377" s="227" t="s">
        <v>88</v>
      </c>
      <c r="AV377" s="14" t="s">
        <v>86</v>
      </c>
      <c r="AW377" s="14" t="s">
        <v>34</v>
      </c>
      <c r="AX377" s="14" t="s">
        <v>78</v>
      </c>
      <c r="AY377" s="227" t="s">
        <v>144</v>
      </c>
    </row>
    <row r="378" spans="1:65" s="13" customFormat="1" ht="11.25">
      <c r="B378" s="202"/>
      <c r="C378" s="203"/>
      <c r="D378" s="204" t="s">
        <v>153</v>
      </c>
      <c r="E378" s="205" t="s">
        <v>1</v>
      </c>
      <c r="F378" s="206" t="s">
        <v>1196</v>
      </c>
      <c r="G378" s="203"/>
      <c r="H378" s="207">
        <v>4.68</v>
      </c>
      <c r="I378" s="208"/>
      <c r="J378" s="203"/>
      <c r="K378" s="203"/>
      <c r="L378" s="209"/>
      <c r="M378" s="210"/>
      <c r="N378" s="211"/>
      <c r="O378" s="211"/>
      <c r="P378" s="211"/>
      <c r="Q378" s="211"/>
      <c r="R378" s="211"/>
      <c r="S378" s="211"/>
      <c r="T378" s="212"/>
      <c r="AT378" s="213" t="s">
        <v>153</v>
      </c>
      <c r="AU378" s="213" t="s">
        <v>88</v>
      </c>
      <c r="AV378" s="13" t="s">
        <v>88</v>
      </c>
      <c r="AW378" s="13" t="s">
        <v>34</v>
      </c>
      <c r="AX378" s="13" t="s">
        <v>78</v>
      </c>
      <c r="AY378" s="213" t="s">
        <v>144</v>
      </c>
    </row>
    <row r="379" spans="1:65" s="14" customFormat="1" ht="11.25">
      <c r="B379" s="218"/>
      <c r="C379" s="219"/>
      <c r="D379" s="204" t="s">
        <v>153</v>
      </c>
      <c r="E379" s="220" t="s">
        <v>1</v>
      </c>
      <c r="F379" s="221" t="s">
        <v>1160</v>
      </c>
      <c r="G379" s="219"/>
      <c r="H379" s="220" t="s">
        <v>1</v>
      </c>
      <c r="I379" s="222"/>
      <c r="J379" s="219"/>
      <c r="K379" s="219"/>
      <c r="L379" s="223"/>
      <c r="M379" s="224"/>
      <c r="N379" s="225"/>
      <c r="O379" s="225"/>
      <c r="P379" s="225"/>
      <c r="Q379" s="225"/>
      <c r="R379" s="225"/>
      <c r="S379" s="225"/>
      <c r="T379" s="226"/>
      <c r="AT379" s="227" t="s">
        <v>153</v>
      </c>
      <c r="AU379" s="227" t="s">
        <v>88</v>
      </c>
      <c r="AV379" s="14" t="s">
        <v>86</v>
      </c>
      <c r="AW379" s="14" t="s">
        <v>34</v>
      </c>
      <c r="AX379" s="14" t="s">
        <v>78</v>
      </c>
      <c r="AY379" s="227" t="s">
        <v>144</v>
      </c>
    </row>
    <row r="380" spans="1:65" s="13" customFormat="1" ht="11.25">
      <c r="B380" s="202"/>
      <c r="C380" s="203"/>
      <c r="D380" s="204" t="s">
        <v>153</v>
      </c>
      <c r="E380" s="205" t="s">
        <v>1</v>
      </c>
      <c r="F380" s="206" t="s">
        <v>1197</v>
      </c>
      <c r="G380" s="203"/>
      <c r="H380" s="207">
        <v>33.54</v>
      </c>
      <c r="I380" s="208"/>
      <c r="J380" s="203"/>
      <c r="K380" s="203"/>
      <c r="L380" s="209"/>
      <c r="M380" s="210"/>
      <c r="N380" s="211"/>
      <c r="O380" s="211"/>
      <c r="P380" s="211"/>
      <c r="Q380" s="211"/>
      <c r="R380" s="211"/>
      <c r="S380" s="211"/>
      <c r="T380" s="212"/>
      <c r="AT380" s="213" t="s">
        <v>153</v>
      </c>
      <c r="AU380" s="213" t="s">
        <v>88</v>
      </c>
      <c r="AV380" s="13" t="s">
        <v>88</v>
      </c>
      <c r="AW380" s="13" t="s">
        <v>34</v>
      </c>
      <c r="AX380" s="13" t="s">
        <v>78</v>
      </c>
      <c r="AY380" s="213" t="s">
        <v>144</v>
      </c>
    </row>
    <row r="381" spans="1:65" s="14" customFormat="1" ht="11.25">
      <c r="B381" s="218"/>
      <c r="C381" s="219"/>
      <c r="D381" s="204" t="s">
        <v>153</v>
      </c>
      <c r="E381" s="220" t="s">
        <v>1</v>
      </c>
      <c r="F381" s="221" t="s">
        <v>1162</v>
      </c>
      <c r="G381" s="219"/>
      <c r="H381" s="220" t="s">
        <v>1</v>
      </c>
      <c r="I381" s="222"/>
      <c r="J381" s="219"/>
      <c r="K381" s="219"/>
      <c r="L381" s="223"/>
      <c r="M381" s="224"/>
      <c r="N381" s="225"/>
      <c r="O381" s="225"/>
      <c r="P381" s="225"/>
      <c r="Q381" s="225"/>
      <c r="R381" s="225"/>
      <c r="S381" s="225"/>
      <c r="T381" s="226"/>
      <c r="AT381" s="227" t="s">
        <v>153</v>
      </c>
      <c r="AU381" s="227" t="s">
        <v>88</v>
      </c>
      <c r="AV381" s="14" t="s">
        <v>86</v>
      </c>
      <c r="AW381" s="14" t="s">
        <v>34</v>
      </c>
      <c r="AX381" s="14" t="s">
        <v>78</v>
      </c>
      <c r="AY381" s="227" t="s">
        <v>144</v>
      </c>
    </row>
    <row r="382" spans="1:65" s="13" customFormat="1" ht="11.25">
      <c r="B382" s="202"/>
      <c r="C382" s="203"/>
      <c r="D382" s="204" t="s">
        <v>153</v>
      </c>
      <c r="E382" s="205" t="s">
        <v>1</v>
      </c>
      <c r="F382" s="206" t="s">
        <v>1198</v>
      </c>
      <c r="G382" s="203"/>
      <c r="H382" s="207">
        <v>19.27</v>
      </c>
      <c r="I382" s="208"/>
      <c r="J382" s="203"/>
      <c r="K382" s="203"/>
      <c r="L382" s="209"/>
      <c r="M382" s="210"/>
      <c r="N382" s="211"/>
      <c r="O382" s="211"/>
      <c r="P382" s="211"/>
      <c r="Q382" s="211"/>
      <c r="R382" s="211"/>
      <c r="S382" s="211"/>
      <c r="T382" s="212"/>
      <c r="AT382" s="213" t="s">
        <v>153</v>
      </c>
      <c r="AU382" s="213" t="s">
        <v>88</v>
      </c>
      <c r="AV382" s="13" t="s">
        <v>88</v>
      </c>
      <c r="AW382" s="13" t="s">
        <v>34</v>
      </c>
      <c r="AX382" s="13" t="s">
        <v>78</v>
      </c>
      <c r="AY382" s="213" t="s">
        <v>144</v>
      </c>
    </row>
    <row r="383" spans="1:65" s="14" customFormat="1" ht="11.25">
      <c r="B383" s="218"/>
      <c r="C383" s="219"/>
      <c r="D383" s="204" t="s">
        <v>153</v>
      </c>
      <c r="E383" s="220" t="s">
        <v>1</v>
      </c>
      <c r="F383" s="221" t="s">
        <v>1164</v>
      </c>
      <c r="G383" s="219"/>
      <c r="H383" s="220" t="s">
        <v>1</v>
      </c>
      <c r="I383" s="222"/>
      <c r="J383" s="219"/>
      <c r="K383" s="219"/>
      <c r="L383" s="223"/>
      <c r="M383" s="224"/>
      <c r="N383" s="225"/>
      <c r="O383" s="225"/>
      <c r="P383" s="225"/>
      <c r="Q383" s="225"/>
      <c r="R383" s="225"/>
      <c r="S383" s="225"/>
      <c r="T383" s="226"/>
      <c r="AT383" s="227" t="s">
        <v>153</v>
      </c>
      <c r="AU383" s="227" t="s">
        <v>88</v>
      </c>
      <c r="AV383" s="14" t="s">
        <v>86</v>
      </c>
      <c r="AW383" s="14" t="s">
        <v>34</v>
      </c>
      <c r="AX383" s="14" t="s">
        <v>78</v>
      </c>
      <c r="AY383" s="227" t="s">
        <v>144</v>
      </c>
    </row>
    <row r="384" spans="1:65" s="13" customFormat="1" ht="11.25">
      <c r="B384" s="202"/>
      <c r="C384" s="203"/>
      <c r="D384" s="204" t="s">
        <v>153</v>
      </c>
      <c r="E384" s="205" t="s">
        <v>1</v>
      </c>
      <c r="F384" s="206" t="s">
        <v>1199</v>
      </c>
      <c r="G384" s="203"/>
      <c r="H384" s="207">
        <v>8.82</v>
      </c>
      <c r="I384" s="208"/>
      <c r="J384" s="203"/>
      <c r="K384" s="203"/>
      <c r="L384" s="209"/>
      <c r="M384" s="210"/>
      <c r="N384" s="211"/>
      <c r="O384" s="211"/>
      <c r="P384" s="211"/>
      <c r="Q384" s="211"/>
      <c r="R384" s="211"/>
      <c r="S384" s="211"/>
      <c r="T384" s="212"/>
      <c r="AT384" s="213" t="s">
        <v>153</v>
      </c>
      <c r="AU384" s="213" t="s">
        <v>88</v>
      </c>
      <c r="AV384" s="13" t="s">
        <v>88</v>
      </c>
      <c r="AW384" s="13" t="s">
        <v>34</v>
      </c>
      <c r="AX384" s="13" t="s">
        <v>78</v>
      </c>
      <c r="AY384" s="213" t="s">
        <v>144</v>
      </c>
    </row>
    <row r="385" spans="1:65" s="14" customFormat="1" ht="11.25">
      <c r="B385" s="218"/>
      <c r="C385" s="219"/>
      <c r="D385" s="204" t="s">
        <v>153</v>
      </c>
      <c r="E385" s="220" t="s">
        <v>1</v>
      </c>
      <c r="F385" s="221" t="s">
        <v>1174</v>
      </c>
      <c r="G385" s="219"/>
      <c r="H385" s="220" t="s">
        <v>1</v>
      </c>
      <c r="I385" s="222"/>
      <c r="J385" s="219"/>
      <c r="K385" s="219"/>
      <c r="L385" s="223"/>
      <c r="M385" s="224"/>
      <c r="N385" s="225"/>
      <c r="O385" s="225"/>
      <c r="P385" s="225"/>
      <c r="Q385" s="225"/>
      <c r="R385" s="225"/>
      <c r="S385" s="225"/>
      <c r="T385" s="226"/>
      <c r="AT385" s="227" t="s">
        <v>153</v>
      </c>
      <c r="AU385" s="227" t="s">
        <v>88</v>
      </c>
      <c r="AV385" s="14" t="s">
        <v>86</v>
      </c>
      <c r="AW385" s="14" t="s">
        <v>34</v>
      </c>
      <c r="AX385" s="14" t="s">
        <v>78</v>
      </c>
      <c r="AY385" s="227" t="s">
        <v>144</v>
      </c>
    </row>
    <row r="386" spans="1:65" s="13" customFormat="1" ht="11.25">
      <c r="B386" s="202"/>
      <c r="C386" s="203"/>
      <c r="D386" s="204" t="s">
        <v>153</v>
      </c>
      <c r="E386" s="205" t="s">
        <v>1</v>
      </c>
      <c r="F386" s="206" t="s">
        <v>1204</v>
      </c>
      <c r="G386" s="203"/>
      <c r="H386" s="207">
        <v>4.16</v>
      </c>
      <c r="I386" s="208"/>
      <c r="J386" s="203"/>
      <c r="K386" s="203"/>
      <c r="L386" s="209"/>
      <c r="M386" s="210"/>
      <c r="N386" s="211"/>
      <c r="O386" s="211"/>
      <c r="P386" s="211"/>
      <c r="Q386" s="211"/>
      <c r="R386" s="211"/>
      <c r="S386" s="211"/>
      <c r="T386" s="212"/>
      <c r="AT386" s="213" t="s">
        <v>153</v>
      </c>
      <c r="AU386" s="213" t="s">
        <v>88</v>
      </c>
      <c r="AV386" s="13" t="s">
        <v>88</v>
      </c>
      <c r="AW386" s="13" t="s">
        <v>34</v>
      </c>
      <c r="AX386" s="13" t="s">
        <v>78</v>
      </c>
      <c r="AY386" s="213" t="s">
        <v>144</v>
      </c>
    </row>
    <row r="387" spans="1:65" s="14" customFormat="1" ht="11.25">
      <c r="B387" s="218"/>
      <c r="C387" s="219"/>
      <c r="D387" s="204" t="s">
        <v>153</v>
      </c>
      <c r="E387" s="220" t="s">
        <v>1</v>
      </c>
      <c r="F387" s="221" t="s">
        <v>1176</v>
      </c>
      <c r="G387" s="219"/>
      <c r="H387" s="220" t="s">
        <v>1</v>
      </c>
      <c r="I387" s="222"/>
      <c r="J387" s="219"/>
      <c r="K387" s="219"/>
      <c r="L387" s="223"/>
      <c r="M387" s="224"/>
      <c r="N387" s="225"/>
      <c r="O387" s="225"/>
      <c r="P387" s="225"/>
      <c r="Q387" s="225"/>
      <c r="R387" s="225"/>
      <c r="S387" s="225"/>
      <c r="T387" s="226"/>
      <c r="AT387" s="227" t="s">
        <v>153</v>
      </c>
      <c r="AU387" s="227" t="s">
        <v>88</v>
      </c>
      <c r="AV387" s="14" t="s">
        <v>86</v>
      </c>
      <c r="AW387" s="14" t="s">
        <v>34</v>
      </c>
      <c r="AX387" s="14" t="s">
        <v>78</v>
      </c>
      <c r="AY387" s="227" t="s">
        <v>144</v>
      </c>
    </row>
    <row r="388" spans="1:65" s="13" customFormat="1" ht="11.25">
      <c r="B388" s="202"/>
      <c r="C388" s="203"/>
      <c r="D388" s="204" t="s">
        <v>153</v>
      </c>
      <c r="E388" s="205" t="s">
        <v>1</v>
      </c>
      <c r="F388" s="206" t="s">
        <v>1205</v>
      </c>
      <c r="G388" s="203"/>
      <c r="H388" s="207">
        <v>8.17</v>
      </c>
      <c r="I388" s="208"/>
      <c r="J388" s="203"/>
      <c r="K388" s="203"/>
      <c r="L388" s="209"/>
      <c r="M388" s="210"/>
      <c r="N388" s="211"/>
      <c r="O388" s="211"/>
      <c r="P388" s="211"/>
      <c r="Q388" s="211"/>
      <c r="R388" s="211"/>
      <c r="S388" s="211"/>
      <c r="T388" s="212"/>
      <c r="AT388" s="213" t="s">
        <v>153</v>
      </c>
      <c r="AU388" s="213" t="s">
        <v>88</v>
      </c>
      <c r="AV388" s="13" t="s">
        <v>88</v>
      </c>
      <c r="AW388" s="13" t="s">
        <v>34</v>
      </c>
      <c r="AX388" s="13" t="s">
        <v>78</v>
      </c>
      <c r="AY388" s="213" t="s">
        <v>144</v>
      </c>
    </row>
    <row r="389" spans="1:65" s="14" customFormat="1" ht="11.25">
      <c r="B389" s="218"/>
      <c r="C389" s="219"/>
      <c r="D389" s="204" t="s">
        <v>153</v>
      </c>
      <c r="E389" s="220" t="s">
        <v>1</v>
      </c>
      <c r="F389" s="221" t="s">
        <v>1178</v>
      </c>
      <c r="G389" s="219"/>
      <c r="H389" s="220" t="s">
        <v>1</v>
      </c>
      <c r="I389" s="222"/>
      <c r="J389" s="219"/>
      <c r="K389" s="219"/>
      <c r="L389" s="223"/>
      <c r="M389" s="224"/>
      <c r="N389" s="225"/>
      <c r="O389" s="225"/>
      <c r="P389" s="225"/>
      <c r="Q389" s="225"/>
      <c r="R389" s="225"/>
      <c r="S389" s="225"/>
      <c r="T389" s="226"/>
      <c r="AT389" s="227" t="s">
        <v>153</v>
      </c>
      <c r="AU389" s="227" t="s">
        <v>88</v>
      </c>
      <c r="AV389" s="14" t="s">
        <v>86</v>
      </c>
      <c r="AW389" s="14" t="s">
        <v>34</v>
      </c>
      <c r="AX389" s="14" t="s">
        <v>78</v>
      </c>
      <c r="AY389" s="227" t="s">
        <v>144</v>
      </c>
    </row>
    <row r="390" spans="1:65" s="13" customFormat="1" ht="11.25">
      <c r="B390" s="202"/>
      <c r="C390" s="203"/>
      <c r="D390" s="204" t="s">
        <v>153</v>
      </c>
      <c r="E390" s="205" t="s">
        <v>1</v>
      </c>
      <c r="F390" s="206" t="s">
        <v>1206</v>
      </c>
      <c r="G390" s="203"/>
      <c r="H390" s="207">
        <v>12.9</v>
      </c>
      <c r="I390" s="208"/>
      <c r="J390" s="203"/>
      <c r="K390" s="203"/>
      <c r="L390" s="209"/>
      <c r="M390" s="210"/>
      <c r="N390" s="211"/>
      <c r="O390" s="211"/>
      <c r="P390" s="211"/>
      <c r="Q390" s="211"/>
      <c r="R390" s="211"/>
      <c r="S390" s="211"/>
      <c r="T390" s="212"/>
      <c r="AT390" s="213" t="s">
        <v>153</v>
      </c>
      <c r="AU390" s="213" t="s">
        <v>88</v>
      </c>
      <c r="AV390" s="13" t="s">
        <v>88</v>
      </c>
      <c r="AW390" s="13" t="s">
        <v>34</v>
      </c>
      <c r="AX390" s="13" t="s">
        <v>78</v>
      </c>
      <c r="AY390" s="213" t="s">
        <v>144</v>
      </c>
    </row>
    <row r="391" spans="1:65" s="15" customFormat="1" ht="11.25">
      <c r="B391" s="228"/>
      <c r="C391" s="229"/>
      <c r="D391" s="204" t="s">
        <v>153</v>
      </c>
      <c r="E391" s="230" t="s">
        <v>1</v>
      </c>
      <c r="F391" s="231" t="s">
        <v>164</v>
      </c>
      <c r="G391" s="229"/>
      <c r="H391" s="232">
        <v>91.54</v>
      </c>
      <c r="I391" s="233"/>
      <c r="J391" s="229"/>
      <c r="K391" s="229"/>
      <c r="L391" s="234"/>
      <c r="M391" s="235"/>
      <c r="N391" s="236"/>
      <c r="O391" s="236"/>
      <c r="P391" s="236"/>
      <c r="Q391" s="236"/>
      <c r="R391" s="236"/>
      <c r="S391" s="236"/>
      <c r="T391" s="237"/>
      <c r="AT391" s="238" t="s">
        <v>153</v>
      </c>
      <c r="AU391" s="238" t="s">
        <v>88</v>
      </c>
      <c r="AV391" s="15" t="s">
        <v>151</v>
      </c>
      <c r="AW391" s="15" t="s">
        <v>34</v>
      </c>
      <c r="AX391" s="15" t="s">
        <v>86</v>
      </c>
      <c r="AY391" s="238" t="s">
        <v>144</v>
      </c>
    </row>
    <row r="392" spans="1:65" s="2" customFormat="1" ht="24.2" customHeight="1">
      <c r="A392" s="35"/>
      <c r="B392" s="36"/>
      <c r="C392" s="188" t="s">
        <v>640</v>
      </c>
      <c r="D392" s="188" t="s">
        <v>147</v>
      </c>
      <c r="E392" s="189" t="s">
        <v>1459</v>
      </c>
      <c r="F392" s="190" t="s">
        <v>1460</v>
      </c>
      <c r="G392" s="191" t="s">
        <v>174</v>
      </c>
      <c r="H392" s="192">
        <v>91.54</v>
      </c>
      <c r="I392" s="193"/>
      <c r="J392" s="194">
        <f>ROUND(I392*H392,2)</f>
        <v>0</v>
      </c>
      <c r="K392" s="195"/>
      <c r="L392" s="40"/>
      <c r="M392" s="196" t="s">
        <v>1</v>
      </c>
      <c r="N392" s="197" t="s">
        <v>43</v>
      </c>
      <c r="O392" s="72"/>
      <c r="P392" s="198">
        <f>O392*H392</f>
        <v>0</v>
      </c>
      <c r="Q392" s="198">
        <v>0</v>
      </c>
      <c r="R392" s="198">
        <f>Q392*H392</f>
        <v>0</v>
      </c>
      <c r="S392" s="198">
        <v>0.03</v>
      </c>
      <c r="T392" s="199">
        <f>S392*H392</f>
        <v>2.7462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00" t="s">
        <v>14</v>
      </c>
      <c r="AT392" s="200" t="s">
        <v>147</v>
      </c>
      <c r="AU392" s="200" t="s">
        <v>88</v>
      </c>
      <c r="AY392" s="18" t="s">
        <v>144</v>
      </c>
      <c r="BE392" s="201">
        <f>IF(N392="základní",J392,0)</f>
        <v>0</v>
      </c>
      <c r="BF392" s="201">
        <f>IF(N392="snížená",J392,0)</f>
        <v>0</v>
      </c>
      <c r="BG392" s="201">
        <f>IF(N392="zákl. přenesená",J392,0)</f>
        <v>0</v>
      </c>
      <c r="BH392" s="201">
        <f>IF(N392="sníž. přenesená",J392,0)</f>
        <v>0</v>
      </c>
      <c r="BI392" s="201">
        <f>IF(N392="nulová",J392,0)</f>
        <v>0</v>
      </c>
      <c r="BJ392" s="18" t="s">
        <v>86</v>
      </c>
      <c r="BK392" s="201">
        <f>ROUND(I392*H392,2)</f>
        <v>0</v>
      </c>
      <c r="BL392" s="18" t="s">
        <v>14</v>
      </c>
      <c r="BM392" s="200" t="s">
        <v>1461</v>
      </c>
    </row>
    <row r="393" spans="1:65" s="2" customFormat="1" ht="24.2" customHeight="1">
      <c r="A393" s="35"/>
      <c r="B393" s="36"/>
      <c r="C393" s="188" t="s">
        <v>645</v>
      </c>
      <c r="D393" s="188" t="s">
        <v>147</v>
      </c>
      <c r="E393" s="189" t="s">
        <v>922</v>
      </c>
      <c r="F393" s="190" t="s">
        <v>923</v>
      </c>
      <c r="G393" s="191" t="s">
        <v>520</v>
      </c>
      <c r="H393" s="261"/>
      <c r="I393" s="193"/>
      <c r="J393" s="194">
        <f>ROUND(I393*H393,2)</f>
        <v>0</v>
      </c>
      <c r="K393" s="195"/>
      <c r="L393" s="40"/>
      <c r="M393" s="196" t="s">
        <v>1</v>
      </c>
      <c r="N393" s="197" t="s">
        <v>43</v>
      </c>
      <c r="O393" s="72"/>
      <c r="P393" s="198">
        <f>O393*H393</f>
        <v>0</v>
      </c>
      <c r="Q393" s="198">
        <v>0</v>
      </c>
      <c r="R393" s="198">
        <f>Q393*H393</f>
        <v>0</v>
      </c>
      <c r="S393" s="198">
        <v>0</v>
      </c>
      <c r="T393" s="199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00" t="s">
        <v>14</v>
      </c>
      <c r="AT393" s="200" t="s">
        <v>147</v>
      </c>
      <c r="AU393" s="200" t="s">
        <v>88</v>
      </c>
      <c r="AY393" s="18" t="s">
        <v>144</v>
      </c>
      <c r="BE393" s="201">
        <f>IF(N393="základní",J393,0)</f>
        <v>0</v>
      </c>
      <c r="BF393" s="201">
        <f>IF(N393="snížená",J393,0)</f>
        <v>0</v>
      </c>
      <c r="BG393" s="201">
        <f>IF(N393="zákl. přenesená",J393,0)</f>
        <v>0</v>
      </c>
      <c r="BH393" s="201">
        <f>IF(N393="sníž. přenesená",J393,0)</f>
        <v>0</v>
      </c>
      <c r="BI393" s="201">
        <f>IF(N393="nulová",J393,0)</f>
        <v>0</v>
      </c>
      <c r="BJ393" s="18" t="s">
        <v>86</v>
      </c>
      <c r="BK393" s="201">
        <f>ROUND(I393*H393,2)</f>
        <v>0</v>
      </c>
      <c r="BL393" s="18" t="s">
        <v>14</v>
      </c>
      <c r="BM393" s="200" t="s">
        <v>1462</v>
      </c>
    </row>
    <row r="394" spans="1:65" s="12" customFormat="1" ht="22.9" customHeight="1">
      <c r="B394" s="172"/>
      <c r="C394" s="173"/>
      <c r="D394" s="174" t="s">
        <v>77</v>
      </c>
      <c r="E394" s="186" t="s">
        <v>1463</v>
      </c>
      <c r="F394" s="186" t="s">
        <v>1464</v>
      </c>
      <c r="G394" s="173"/>
      <c r="H394" s="173"/>
      <c r="I394" s="176"/>
      <c r="J394" s="187">
        <f>BK394</f>
        <v>0</v>
      </c>
      <c r="K394" s="173"/>
      <c r="L394" s="178"/>
      <c r="M394" s="179"/>
      <c r="N394" s="180"/>
      <c r="O394" s="180"/>
      <c r="P394" s="181">
        <f>SUM(P395:P424)</f>
        <v>0</v>
      </c>
      <c r="Q394" s="180"/>
      <c r="R394" s="181">
        <f>SUM(R395:R424)</f>
        <v>1.5044131000000001</v>
      </c>
      <c r="S394" s="180"/>
      <c r="T394" s="182">
        <f>SUM(T395:T424)</f>
        <v>0</v>
      </c>
      <c r="AR394" s="183" t="s">
        <v>88</v>
      </c>
      <c r="AT394" s="184" t="s">
        <v>77</v>
      </c>
      <c r="AU394" s="184" t="s">
        <v>86</v>
      </c>
      <c r="AY394" s="183" t="s">
        <v>144</v>
      </c>
      <c r="BK394" s="185">
        <f>SUM(BK395:BK424)</f>
        <v>0</v>
      </c>
    </row>
    <row r="395" spans="1:65" s="2" customFormat="1" ht="24.2" customHeight="1">
      <c r="A395" s="35"/>
      <c r="B395" s="36"/>
      <c r="C395" s="188" t="s">
        <v>649</v>
      </c>
      <c r="D395" s="188" t="s">
        <v>147</v>
      </c>
      <c r="E395" s="189" t="s">
        <v>1465</v>
      </c>
      <c r="F395" s="190" t="s">
        <v>1466</v>
      </c>
      <c r="G395" s="191" t="s">
        <v>174</v>
      </c>
      <c r="H395" s="192">
        <v>114.65</v>
      </c>
      <c r="I395" s="193"/>
      <c r="J395" s="194">
        <f>ROUND(I395*H395,2)</f>
        <v>0</v>
      </c>
      <c r="K395" s="195"/>
      <c r="L395" s="40"/>
      <c r="M395" s="196" t="s">
        <v>1</v>
      </c>
      <c r="N395" s="197" t="s">
        <v>43</v>
      </c>
      <c r="O395" s="72"/>
      <c r="P395" s="198">
        <f>O395*H395</f>
        <v>0</v>
      </c>
      <c r="Q395" s="198">
        <v>1.223E-2</v>
      </c>
      <c r="R395" s="198">
        <f>Q395*H395</f>
        <v>1.4021695000000001</v>
      </c>
      <c r="S395" s="198">
        <v>0</v>
      </c>
      <c r="T395" s="199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00" t="s">
        <v>14</v>
      </c>
      <c r="AT395" s="200" t="s">
        <v>147</v>
      </c>
      <c r="AU395" s="200" t="s">
        <v>88</v>
      </c>
      <c r="AY395" s="18" t="s">
        <v>144</v>
      </c>
      <c r="BE395" s="201">
        <f>IF(N395="základní",J395,0)</f>
        <v>0</v>
      </c>
      <c r="BF395" s="201">
        <f>IF(N395="snížená",J395,0)</f>
        <v>0</v>
      </c>
      <c r="BG395" s="201">
        <f>IF(N395="zákl. přenesená",J395,0)</f>
        <v>0</v>
      </c>
      <c r="BH395" s="201">
        <f>IF(N395="sníž. přenesená",J395,0)</f>
        <v>0</v>
      </c>
      <c r="BI395" s="201">
        <f>IF(N395="nulová",J395,0)</f>
        <v>0</v>
      </c>
      <c r="BJ395" s="18" t="s">
        <v>86</v>
      </c>
      <c r="BK395" s="201">
        <f>ROUND(I395*H395,2)</f>
        <v>0</v>
      </c>
      <c r="BL395" s="18" t="s">
        <v>14</v>
      </c>
      <c r="BM395" s="200" t="s">
        <v>1467</v>
      </c>
    </row>
    <row r="396" spans="1:65" s="14" customFormat="1" ht="11.25">
      <c r="B396" s="218"/>
      <c r="C396" s="219"/>
      <c r="D396" s="204" t="s">
        <v>153</v>
      </c>
      <c r="E396" s="220" t="s">
        <v>1</v>
      </c>
      <c r="F396" s="221" t="s">
        <v>1158</v>
      </c>
      <c r="G396" s="219"/>
      <c r="H396" s="220" t="s">
        <v>1</v>
      </c>
      <c r="I396" s="222"/>
      <c r="J396" s="219"/>
      <c r="K396" s="219"/>
      <c r="L396" s="223"/>
      <c r="M396" s="224"/>
      <c r="N396" s="225"/>
      <c r="O396" s="225"/>
      <c r="P396" s="225"/>
      <c r="Q396" s="225"/>
      <c r="R396" s="225"/>
      <c r="S396" s="225"/>
      <c r="T396" s="226"/>
      <c r="AT396" s="227" t="s">
        <v>153</v>
      </c>
      <c r="AU396" s="227" t="s">
        <v>88</v>
      </c>
      <c r="AV396" s="14" t="s">
        <v>86</v>
      </c>
      <c r="AW396" s="14" t="s">
        <v>34</v>
      </c>
      <c r="AX396" s="14" t="s">
        <v>78</v>
      </c>
      <c r="AY396" s="227" t="s">
        <v>144</v>
      </c>
    </row>
    <row r="397" spans="1:65" s="13" customFormat="1" ht="11.25">
      <c r="B397" s="202"/>
      <c r="C397" s="203"/>
      <c r="D397" s="204" t="s">
        <v>153</v>
      </c>
      <c r="E397" s="205" t="s">
        <v>1</v>
      </c>
      <c r="F397" s="206" t="s">
        <v>1196</v>
      </c>
      <c r="G397" s="203"/>
      <c r="H397" s="207">
        <v>4.68</v>
      </c>
      <c r="I397" s="208"/>
      <c r="J397" s="203"/>
      <c r="K397" s="203"/>
      <c r="L397" s="209"/>
      <c r="M397" s="210"/>
      <c r="N397" s="211"/>
      <c r="O397" s="211"/>
      <c r="P397" s="211"/>
      <c r="Q397" s="211"/>
      <c r="R397" s="211"/>
      <c r="S397" s="211"/>
      <c r="T397" s="212"/>
      <c r="AT397" s="213" t="s">
        <v>153</v>
      </c>
      <c r="AU397" s="213" t="s">
        <v>88</v>
      </c>
      <c r="AV397" s="13" t="s">
        <v>88</v>
      </c>
      <c r="AW397" s="13" t="s">
        <v>34</v>
      </c>
      <c r="AX397" s="13" t="s">
        <v>78</v>
      </c>
      <c r="AY397" s="213" t="s">
        <v>144</v>
      </c>
    </row>
    <row r="398" spans="1:65" s="14" customFormat="1" ht="11.25">
      <c r="B398" s="218"/>
      <c r="C398" s="219"/>
      <c r="D398" s="204" t="s">
        <v>153</v>
      </c>
      <c r="E398" s="220" t="s">
        <v>1</v>
      </c>
      <c r="F398" s="221" t="s">
        <v>1160</v>
      </c>
      <c r="G398" s="219"/>
      <c r="H398" s="220" t="s">
        <v>1</v>
      </c>
      <c r="I398" s="222"/>
      <c r="J398" s="219"/>
      <c r="K398" s="219"/>
      <c r="L398" s="223"/>
      <c r="M398" s="224"/>
      <c r="N398" s="225"/>
      <c r="O398" s="225"/>
      <c r="P398" s="225"/>
      <c r="Q398" s="225"/>
      <c r="R398" s="225"/>
      <c r="S398" s="225"/>
      <c r="T398" s="226"/>
      <c r="AT398" s="227" t="s">
        <v>153</v>
      </c>
      <c r="AU398" s="227" t="s">
        <v>88</v>
      </c>
      <c r="AV398" s="14" t="s">
        <v>86</v>
      </c>
      <c r="AW398" s="14" t="s">
        <v>34</v>
      </c>
      <c r="AX398" s="14" t="s">
        <v>78</v>
      </c>
      <c r="AY398" s="227" t="s">
        <v>144</v>
      </c>
    </row>
    <row r="399" spans="1:65" s="13" customFormat="1" ht="11.25">
      <c r="B399" s="202"/>
      <c r="C399" s="203"/>
      <c r="D399" s="204" t="s">
        <v>153</v>
      </c>
      <c r="E399" s="205" t="s">
        <v>1</v>
      </c>
      <c r="F399" s="206" t="s">
        <v>1197</v>
      </c>
      <c r="G399" s="203"/>
      <c r="H399" s="207">
        <v>33.54</v>
      </c>
      <c r="I399" s="208"/>
      <c r="J399" s="203"/>
      <c r="K399" s="203"/>
      <c r="L399" s="209"/>
      <c r="M399" s="210"/>
      <c r="N399" s="211"/>
      <c r="O399" s="211"/>
      <c r="P399" s="211"/>
      <c r="Q399" s="211"/>
      <c r="R399" s="211"/>
      <c r="S399" s="211"/>
      <c r="T399" s="212"/>
      <c r="AT399" s="213" t="s">
        <v>153</v>
      </c>
      <c r="AU399" s="213" t="s">
        <v>88</v>
      </c>
      <c r="AV399" s="13" t="s">
        <v>88</v>
      </c>
      <c r="AW399" s="13" t="s">
        <v>34</v>
      </c>
      <c r="AX399" s="13" t="s">
        <v>78</v>
      </c>
      <c r="AY399" s="213" t="s">
        <v>144</v>
      </c>
    </row>
    <row r="400" spans="1:65" s="14" customFormat="1" ht="11.25">
      <c r="B400" s="218"/>
      <c r="C400" s="219"/>
      <c r="D400" s="204" t="s">
        <v>153</v>
      </c>
      <c r="E400" s="220" t="s">
        <v>1</v>
      </c>
      <c r="F400" s="221" t="s">
        <v>1162</v>
      </c>
      <c r="G400" s="219"/>
      <c r="H400" s="220" t="s">
        <v>1</v>
      </c>
      <c r="I400" s="222"/>
      <c r="J400" s="219"/>
      <c r="K400" s="219"/>
      <c r="L400" s="223"/>
      <c r="M400" s="224"/>
      <c r="N400" s="225"/>
      <c r="O400" s="225"/>
      <c r="P400" s="225"/>
      <c r="Q400" s="225"/>
      <c r="R400" s="225"/>
      <c r="S400" s="225"/>
      <c r="T400" s="226"/>
      <c r="AT400" s="227" t="s">
        <v>153</v>
      </c>
      <c r="AU400" s="227" t="s">
        <v>88</v>
      </c>
      <c r="AV400" s="14" t="s">
        <v>86</v>
      </c>
      <c r="AW400" s="14" t="s">
        <v>34</v>
      </c>
      <c r="AX400" s="14" t="s">
        <v>78</v>
      </c>
      <c r="AY400" s="227" t="s">
        <v>144</v>
      </c>
    </row>
    <row r="401" spans="2:51" s="13" customFormat="1" ht="11.25">
      <c r="B401" s="202"/>
      <c r="C401" s="203"/>
      <c r="D401" s="204" t="s">
        <v>153</v>
      </c>
      <c r="E401" s="205" t="s">
        <v>1</v>
      </c>
      <c r="F401" s="206" t="s">
        <v>1198</v>
      </c>
      <c r="G401" s="203"/>
      <c r="H401" s="207">
        <v>19.27</v>
      </c>
      <c r="I401" s="208"/>
      <c r="J401" s="203"/>
      <c r="K401" s="203"/>
      <c r="L401" s="209"/>
      <c r="M401" s="210"/>
      <c r="N401" s="211"/>
      <c r="O401" s="211"/>
      <c r="P401" s="211"/>
      <c r="Q401" s="211"/>
      <c r="R401" s="211"/>
      <c r="S401" s="211"/>
      <c r="T401" s="212"/>
      <c r="AT401" s="213" t="s">
        <v>153</v>
      </c>
      <c r="AU401" s="213" t="s">
        <v>88</v>
      </c>
      <c r="AV401" s="13" t="s">
        <v>88</v>
      </c>
      <c r="AW401" s="13" t="s">
        <v>34</v>
      </c>
      <c r="AX401" s="13" t="s">
        <v>78</v>
      </c>
      <c r="AY401" s="213" t="s">
        <v>144</v>
      </c>
    </row>
    <row r="402" spans="2:51" s="14" customFormat="1" ht="11.25">
      <c r="B402" s="218"/>
      <c r="C402" s="219"/>
      <c r="D402" s="204" t="s">
        <v>153</v>
      </c>
      <c r="E402" s="220" t="s">
        <v>1</v>
      </c>
      <c r="F402" s="221" t="s">
        <v>1164</v>
      </c>
      <c r="G402" s="219"/>
      <c r="H402" s="220" t="s">
        <v>1</v>
      </c>
      <c r="I402" s="222"/>
      <c r="J402" s="219"/>
      <c r="K402" s="219"/>
      <c r="L402" s="223"/>
      <c r="M402" s="224"/>
      <c r="N402" s="225"/>
      <c r="O402" s="225"/>
      <c r="P402" s="225"/>
      <c r="Q402" s="225"/>
      <c r="R402" s="225"/>
      <c r="S402" s="225"/>
      <c r="T402" s="226"/>
      <c r="AT402" s="227" t="s">
        <v>153</v>
      </c>
      <c r="AU402" s="227" t="s">
        <v>88</v>
      </c>
      <c r="AV402" s="14" t="s">
        <v>86</v>
      </c>
      <c r="AW402" s="14" t="s">
        <v>34</v>
      </c>
      <c r="AX402" s="14" t="s">
        <v>78</v>
      </c>
      <c r="AY402" s="227" t="s">
        <v>144</v>
      </c>
    </row>
    <row r="403" spans="2:51" s="13" customFormat="1" ht="11.25">
      <c r="B403" s="202"/>
      <c r="C403" s="203"/>
      <c r="D403" s="204" t="s">
        <v>153</v>
      </c>
      <c r="E403" s="205" t="s">
        <v>1</v>
      </c>
      <c r="F403" s="206" t="s">
        <v>1199</v>
      </c>
      <c r="G403" s="203"/>
      <c r="H403" s="207">
        <v>8.82</v>
      </c>
      <c r="I403" s="208"/>
      <c r="J403" s="203"/>
      <c r="K403" s="203"/>
      <c r="L403" s="209"/>
      <c r="M403" s="210"/>
      <c r="N403" s="211"/>
      <c r="O403" s="211"/>
      <c r="P403" s="211"/>
      <c r="Q403" s="211"/>
      <c r="R403" s="211"/>
      <c r="S403" s="211"/>
      <c r="T403" s="212"/>
      <c r="AT403" s="213" t="s">
        <v>153</v>
      </c>
      <c r="AU403" s="213" t="s">
        <v>88</v>
      </c>
      <c r="AV403" s="13" t="s">
        <v>88</v>
      </c>
      <c r="AW403" s="13" t="s">
        <v>34</v>
      </c>
      <c r="AX403" s="13" t="s">
        <v>78</v>
      </c>
      <c r="AY403" s="213" t="s">
        <v>144</v>
      </c>
    </row>
    <row r="404" spans="2:51" s="14" customFormat="1" ht="11.25">
      <c r="B404" s="218"/>
      <c r="C404" s="219"/>
      <c r="D404" s="204" t="s">
        <v>153</v>
      </c>
      <c r="E404" s="220" t="s">
        <v>1</v>
      </c>
      <c r="F404" s="221" t="s">
        <v>1166</v>
      </c>
      <c r="G404" s="219"/>
      <c r="H404" s="220" t="s">
        <v>1</v>
      </c>
      <c r="I404" s="222"/>
      <c r="J404" s="219"/>
      <c r="K404" s="219"/>
      <c r="L404" s="223"/>
      <c r="M404" s="224"/>
      <c r="N404" s="225"/>
      <c r="O404" s="225"/>
      <c r="P404" s="225"/>
      <c r="Q404" s="225"/>
      <c r="R404" s="225"/>
      <c r="S404" s="225"/>
      <c r="T404" s="226"/>
      <c r="AT404" s="227" t="s">
        <v>153</v>
      </c>
      <c r="AU404" s="227" t="s">
        <v>88</v>
      </c>
      <c r="AV404" s="14" t="s">
        <v>86</v>
      </c>
      <c r="AW404" s="14" t="s">
        <v>34</v>
      </c>
      <c r="AX404" s="14" t="s">
        <v>78</v>
      </c>
      <c r="AY404" s="227" t="s">
        <v>144</v>
      </c>
    </row>
    <row r="405" spans="2:51" s="13" customFormat="1" ht="11.25">
      <c r="B405" s="202"/>
      <c r="C405" s="203"/>
      <c r="D405" s="204" t="s">
        <v>153</v>
      </c>
      <c r="E405" s="205" t="s">
        <v>1</v>
      </c>
      <c r="F405" s="206" t="s">
        <v>1200</v>
      </c>
      <c r="G405" s="203"/>
      <c r="H405" s="207">
        <v>12.6</v>
      </c>
      <c r="I405" s="208"/>
      <c r="J405" s="203"/>
      <c r="K405" s="203"/>
      <c r="L405" s="209"/>
      <c r="M405" s="210"/>
      <c r="N405" s="211"/>
      <c r="O405" s="211"/>
      <c r="P405" s="211"/>
      <c r="Q405" s="211"/>
      <c r="R405" s="211"/>
      <c r="S405" s="211"/>
      <c r="T405" s="212"/>
      <c r="AT405" s="213" t="s">
        <v>153</v>
      </c>
      <c r="AU405" s="213" t="s">
        <v>88</v>
      </c>
      <c r="AV405" s="13" t="s">
        <v>88</v>
      </c>
      <c r="AW405" s="13" t="s">
        <v>34</v>
      </c>
      <c r="AX405" s="13" t="s">
        <v>78</v>
      </c>
      <c r="AY405" s="213" t="s">
        <v>144</v>
      </c>
    </row>
    <row r="406" spans="2:51" s="14" customFormat="1" ht="11.25">
      <c r="B406" s="218"/>
      <c r="C406" s="219"/>
      <c r="D406" s="204" t="s">
        <v>153</v>
      </c>
      <c r="E406" s="220" t="s">
        <v>1</v>
      </c>
      <c r="F406" s="221" t="s">
        <v>1172</v>
      </c>
      <c r="G406" s="219"/>
      <c r="H406" s="220" t="s">
        <v>1</v>
      </c>
      <c r="I406" s="222"/>
      <c r="J406" s="219"/>
      <c r="K406" s="219"/>
      <c r="L406" s="223"/>
      <c r="M406" s="224"/>
      <c r="N406" s="225"/>
      <c r="O406" s="225"/>
      <c r="P406" s="225"/>
      <c r="Q406" s="225"/>
      <c r="R406" s="225"/>
      <c r="S406" s="225"/>
      <c r="T406" s="226"/>
      <c r="AT406" s="227" t="s">
        <v>153</v>
      </c>
      <c r="AU406" s="227" t="s">
        <v>88</v>
      </c>
      <c r="AV406" s="14" t="s">
        <v>86</v>
      </c>
      <c r="AW406" s="14" t="s">
        <v>34</v>
      </c>
      <c r="AX406" s="14" t="s">
        <v>78</v>
      </c>
      <c r="AY406" s="227" t="s">
        <v>144</v>
      </c>
    </row>
    <row r="407" spans="2:51" s="13" customFormat="1" ht="11.25">
      <c r="B407" s="202"/>
      <c r="C407" s="203"/>
      <c r="D407" s="204" t="s">
        <v>153</v>
      </c>
      <c r="E407" s="205" t="s">
        <v>1</v>
      </c>
      <c r="F407" s="206" t="s">
        <v>1203</v>
      </c>
      <c r="G407" s="203"/>
      <c r="H407" s="207">
        <v>6.76</v>
      </c>
      <c r="I407" s="208"/>
      <c r="J407" s="203"/>
      <c r="K407" s="203"/>
      <c r="L407" s="209"/>
      <c r="M407" s="210"/>
      <c r="N407" s="211"/>
      <c r="O407" s="211"/>
      <c r="P407" s="211"/>
      <c r="Q407" s="211"/>
      <c r="R407" s="211"/>
      <c r="S407" s="211"/>
      <c r="T407" s="212"/>
      <c r="AT407" s="213" t="s">
        <v>153</v>
      </c>
      <c r="AU407" s="213" t="s">
        <v>88</v>
      </c>
      <c r="AV407" s="13" t="s">
        <v>88</v>
      </c>
      <c r="AW407" s="13" t="s">
        <v>34</v>
      </c>
      <c r="AX407" s="13" t="s">
        <v>78</v>
      </c>
      <c r="AY407" s="213" t="s">
        <v>144</v>
      </c>
    </row>
    <row r="408" spans="2:51" s="14" customFormat="1" ht="11.25">
      <c r="B408" s="218"/>
      <c r="C408" s="219"/>
      <c r="D408" s="204" t="s">
        <v>153</v>
      </c>
      <c r="E408" s="220" t="s">
        <v>1</v>
      </c>
      <c r="F408" s="221" t="s">
        <v>1174</v>
      </c>
      <c r="G408" s="219"/>
      <c r="H408" s="220" t="s">
        <v>1</v>
      </c>
      <c r="I408" s="222"/>
      <c r="J408" s="219"/>
      <c r="K408" s="219"/>
      <c r="L408" s="223"/>
      <c r="M408" s="224"/>
      <c r="N408" s="225"/>
      <c r="O408" s="225"/>
      <c r="P408" s="225"/>
      <c r="Q408" s="225"/>
      <c r="R408" s="225"/>
      <c r="S408" s="225"/>
      <c r="T408" s="226"/>
      <c r="AT408" s="227" t="s">
        <v>153</v>
      </c>
      <c r="AU408" s="227" t="s">
        <v>88</v>
      </c>
      <c r="AV408" s="14" t="s">
        <v>86</v>
      </c>
      <c r="AW408" s="14" t="s">
        <v>34</v>
      </c>
      <c r="AX408" s="14" t="s">
        <v>78</v>
      </c>
      <c r="AY408" s="227" t="s">
        <v>144</v>
      </c>
    </row>
    <row r="409" spans="2:51" s="13" customFormat="1" ht="11.25">
      <c r="B409" s="202"/>
      <c r="C409" s="203"/>
      <c r="D409" s="204" t="s">
        <v>153</v>
      </c>
      <c r="E409" s="205" t="s">
        <v>1</v>
      </c>
      <c r="F409" s="206" t="s">
        <v>1204</v>
      </c>
      <c r="G409" s="203"/>
      <c r="H409" s="207">
        <v>4.16</v>
      </c>
      <c r="I409" s="208"/>
      <c r="J409" s="203"/>
      <c r="K409" s="203"/>
      <c r="L409" s="209"/>
      <c r="M409" s="210"/>
      <c r="N409" s="211"/>
      <c r="O409" s="211"/>
      <c r="P409" s="211"/>
      <c r="Q409" s="211"/>
      <c r="R409" s="211"/>
      <c r="S409" s="211"/>
      <c r="T409" s="212"/>
      <c r="AT409" s="213" t="s">
        <v>153</v>
      </c>
      <c r="AU409" s="213" t="s">
        <v>88</v>
      </c>
      <c r="AV409" s="13" t="s">
        <v>88</v>
      </c>
      <c r="AW409" s="13" t="s">
        <v>34</v>
      </c>
      <c r="AX409" s="13" t="s">
        <v>78</v>
      </c>
      <c r="AY409" s="213" t="s">
        <v>144</v>
      </c>
    </row>
    <row r="410" spans="2:51" s="14" customFormat="1" ht="11.25">
      <c r="B410" s="218"/>
      <c r="C410" s="219"/>
      <c r="D410" s="204" t="s">
        <v>153</v>
      </c>
      <c r="E410" s="220" t="s">
        <v>1</v>
      </c>
      <c r="F410" s="221" t="s">
        <v>1176</v>
      </c>
      <c r="G410" s="219"/>
      <c r="H410" s="220" t="s">
        <v>1</v>
      </c>
      <c r="I410" s="222"/>
      <c r="J410" s="219"/>
      <c r="K410" s="219"/>
      <c r="L410" s="223"/>
      <c r="M410" s="224"/>
      <c r="N410" s="225"/>
      <c r="O410" s="225"/>
      <c r="P410" s="225"/>
      <c r="Q410" s="225"/>
      <c r="R410" s="225"/>
      <c r="S410" s="225"/>
      <c r="T410" s="226"/>
      <c r="AT410" s="227" t="s">
        <v>153</v>
      </c>
      <c r="AU410" s="227" t="s">
        <v>88</v>
      </c>
      <c r="AV410" s="14" t="s">
        <v>86</v>
      </c>
      <c r="AW410" s="14" t="s">
        <v>34</v>
      </c>
      <c r="AX410" s="14" t="s">
        <v>78</v>
      </c>
      <c r="AY410" s="227" t="s">
        <v>144</v>
      </c>
    </row>
    <row r="411" spans="2:51" s="13" customFormat="1" ht="11.25">
      <c r="B411" s="202"/>
      <c r="C411" s="203"/>
      <c r="D411" s="204" t="s">
        <v>153</v>
      </c>
      <c r="E411" s="205" t="s">
        <v>1</v>
      </c>
      <c r="F411" s="206" t="s">
        <v>1205</v>
      </c>
      <c r="G411" s="203"/>
      <c r="H411" s="207">
        <v>8.17</v>
      </c>
      <c r="I411" s="208"/>
      <c r="J411" s="203"/>
      <c r="K411" s="203"/>
      <c r="L411" s="209"/>
      <c r="M411" s="210"/>
      <c r="N411" s="211"/>
      <c r="O411" s="211"/>
      <c r="P411" s="211"/>
      <c r="Q411" s="211"/>
      <c r="R411" s="211"/>
      <c r="S411" s="211"/>
      <c r="T411" s="212"/>
      <c r="AT411" s="213" t="s">
        <v>153</v>
      </c>
      <c r="AU411" s="213" t="s">
        <v>88</v>
      </c>
      <c r="AV411" s="13" t="s">
        <v>88</v>
      </c>
      <c r="AW411" s="13" t="s">
        <v>34</v>
      </c>
      <c r="AX411" s="13" t="s">
        <v>78</v>
      </c>
      <c r="AY411" s="213" t="s">
        <v>144</v>
      </c>
    </row>
    <row r="412" spans="2:51" s="14" customFormat="1" ht="11.25">
      <c r="B412" s="218"/>
      <c r="C412" s="219"/>
      <c r="D412" s="204" t="s">
        <v>153</v>
      </c>
      <c r="E412" s="220" t="s">
        <v>1</v>
      </c>
      <c r="F412" s="221" t="s">
        <v>1178</v>
      </c>
      <c r="G412" s="219"/>
      <c r="H412" s="220" t="s">
        <v>1</v>
      </c>
      <c r="I412" s="222"/>
      <c r="J412" s="219"/>
      <c r="K412" s="219"/>
      <c r="L412" s="223"/>
      <c r="M412" s="224"/>
      <c r="N412" s="225"/>
      <c r="O412" s="225"/>
      <c r="P412" s="225"/>
      <c r="Q412" s="225"/>
      <c r="R412" s="225"/>
      <c r="S412" s="225"/>
      <c r="T412" s="226"/>
      <c r="AT412" s="227" t="s">
        <v>153</v>
      </c>
      <c r="AU412" s="227" t="s">
        <v>88</v>
      </c>
      <c r="AV412" s="14" t="s">
        <v>86</v>
      </c>
      <c r="AW412" s="14" t="s">
        <v>34</v>
      </c>
      <c r="AX412" s="14" t="s">
        <v>78</v>
      </c>
      <c r="AY412" s="227" t="s">
        <v>144</v>
      </c>
    </row>
    <row r="413" spans="2:51" s="13" customFormat="1" ht="11.25">
      <c r="B413" s="202"/>
      <c r="C413" s="203"/>
      <c r="D413" s="204" t="s">
        <v>153</v>
      </c>
      <c r="E413" s="205" t="s">
        <v>1</v>
      </c>
      <c r="F413" s="206" t="s">
        <v>1206</v>
      </c>
      <c r="G413" s="203"/>
      <c r="H413" s="207">
        <v>12.9</v>
      </c>
      <c r="I413" s="208"/>
      <c r="J413" s="203"/>
      <c r="K413" s="203"/>
      <c r="L413" s="209"/>
      <c r="M413" s="210"/>
      <c r="N413" s="211"/>
      <c r="O413" s="211"/>
      <c r="P413" s="211"/>
      <c r="Q413" s="211"/>
      <c r="R413" s="211"/>
      <c r="S413" s="211"/>
      <c r="T413" s="212"/>
      <c r="AT413" s="213" t="s">
        <v>153</v>
      </c>
      <c r="AU413" s="213" t="s">
        <v>88</v>
      </c>
      <c r="AV413" s="13" t="s">
        <v>88</v>
      </c>
      <c r="AW413" s="13" t="s">
        <v>34</v>
      </c>
      <c r="AX413" s="13" t="s">
        <v>78</v>
      </c>
      <c r="AY413" s="213" t="s">
        <v>144</v>
      </c>
    </row>
    <row r="414" spans="2:51" s="14" customFormat="1" ht="11.25">
      <c r="B414" s="218"/>
      <c r="C414" s="219"/>
      <c r="D414" s="204" t="s">
        <v>153</v>
      </c>
      <c r="E414" s="220" t="s">
        <v>1</v>
      </c>
      <c r="F414" s="221" t="s">
        <v>1468</v>
      </c>
      <c r="G414" s="219"/>
      <c r="H414" s="220" t="s">
        <v>1</v>
      </c>
      <c r="I414" s="222"/>
      <c r="J414" s="219"/>
      <c r="K414" s="219"/>
      <c r="L414" s="223"/>
      <c r="M414" s="224"/>
      <c r="N414" s="225"/>
      <c r="O414" s="225"/>
      <c r="P414" s="225"/>
      <c r="Q414" s="225"/>
      <c r="R414" s="225"/>
      <c r="S414" s="225"/>
      <c r="T414" s="226"/>
      <c r="AT414" s="227" t="s">
        <v>153</v>
      </c>
      <c r="AU414" s="227" t="s">
        <v>88</v>
      </c>
      <c r="AV414" s="14" t="s">
        <v>86</v>
      </c>
      <c r="AW414" s="14" t="s">
        <v>34</v>
      </c>
      <c r="AX414" s="14" t="s">
        <v>78</v>
      </c>
      <c r="AY414" s="227" t="s">
        <v>144</v>
      </c>
    </row>
    <row r="415" spans="2:51" s="13" customFormat="1" ht="11.25">
      <c r="B415" s="202"/>
      <c r="C415" s="203"/>
      <c r="D415" s="204" t="s">
        <v>153</v>
      </c>
      <c r="E415" s="205" t="s">
        <v>1</v>
      </c>
      <c r="F415" s="206" t="s">
        <v>1246</v>
      </c>
      <c r="G415" s="203"/>
      <c r="H415" s="207">
        <v>3.75</v>
      </c>
      <c r="I415" s="208"/>
      <c r="J415" s="203"/>
      <c r="K415" s="203"/>
      <c r="L415" s="209"/>
      <c r="M415" s="210"/>
      <c r="N415" s="211"/>
      <c r="O415" s="211"/>
      <c r="P415" s="211"/>
      <c r="Q415" s="211"/>
      <c r="R415" s="211"/>
      <c r="S415" s="211"/>
      <c r="T415" s="212"/>
      <c r="AT415" s="213" t="s">
        <v>153</v>
      </c>
      <c r="AU415" s="213" t="s">
        <v>88</v>
      </c>
      <c r="AV415" s="13" t="s">
        <v>88</v>
      </c>
      <c r="AW415" s="13" t="s">
        <v>34</v>
      </c>
      <c r="AX415" s="13" t="s">
        <v>78</v>
      </c>
      <c r="AY415" s="213" t="s">
        <v>144</v>
      </c>
    </row>
    <row r="416" spans="2:51" s="15" customFormat="1" ht="11.25">
      <c r="B416" s="228"/>
      <c r="C416" s="229"/>
      <c r="D416" s="204" t="s">
        <v>153</v>
      </c>
      <c r="E416" s="230" t="s">
        <v>1</v>
      </c>
      <c r="F416" s="231" t="s">
        <v>164</v>
      </c>
      <c r="G416" s="229"/>
      <c r="H416" s="232">
        <v>114.65</v>
      </c>
      <c r="I416" s="233"/>
      <c r="J416" s="229"/>
      <c r="K416" s="229"/>
      <c r="L416" s="234"/>
      <c r="M416" s="235"/>
      <c r="N416" s="236"/>
      <c r="O416" s="236"/>
      <c r="P416" s="236"/>
      <c r="Q416" s="236"/>
      <c r="R416" s="236"/>
      <c r="S416" s="236"/>
      <c r="T416" s="237"/>
      <c r="AT416" s="238" t="s">
        <v>153</v>
      </c>
      <c r="AU416" s="238" t="s">
        <v>88</v>
      </c>
      <c r="AV416" s="15" t="s">
        <v>151</v>
      </c>
      <c r="AW416" s="15" t="s">
        <v>34</v>
      </c>
      <c r="AX416" s="15" t="s">
        <v>86</v>
      </c>
      <c r="AY416" s="238" t="s">
        <v>144</v>
      </c>
    </row>
    <row r="417" spans="1:65" s="2" customFormat="1" ht="24.2" customHeight="1">
      <c r="A417" s="35"/>
      <c r="B417" s="36"/>
      <c r="C417" s="188" t="s">
        <v>653</v>
      </c>
      <c r="D417" s="188" t="s">
        <v>147</v>
      </c>
      <c r="E417" s="189" t="s">
        <v>1469</v>
      </c>
      <c r="F417" s="190" t="s">
        <v>1470</v>
      </c>
      <c r="G417" s="191" t="s">
        <v>174</v>
      </c>
      <c r="H417" s="192">
        <v>5.34</v>
      </c>
      <c r="I417" s="193"/>
      <c r="J417" s="194">
        <f>ROUND(I417*H417,2)</f>
        <v>0</v>
      </c>
      <c r="K417" s="195"/>
      <c r="L417" s="40"/>
      <c r="M417" s="196" t="s">
        <v>1</v>
      </c>
      <c r="N417" s="197" t="s">
        <v>43</v>
      </c>
      <c r="O417" s="72"/>
      <c r="P417" s="198">
        <f>O417*H417</f>
        <v>0</v>
      </c>
      <c r="Q417" s="198">
        <v>1.2540000000000001E-2</v>
      </c>
      <c r="R417" s="198">
        <f>Q417*H417</f>
        <v>6.6963599999999998E-2</v>
      </c>
      <c r="S417" s="198">
        <v>0</v>
      </c>
      <c r="T417" s="199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00" t="s">
        <v>14</v>
      </c>
      <c r="AT417" s="200" t="s">
        <v>147</v>
      </c>
      <c r="AU417" s="200" t="s">
        <v>88</v>
      </c>
      <c r="AY417" s="18" t="s">
        <v>144</v>
      </c>
      <c r="BE417" s="201">
        <f>IF(N417="základní",J417,0)</f>
        <v>0</v>
      </c>
      <c r="BF417" s="201">
        <f>IF(N417="snížená",J417,0)</f>
        <v>0</v>
      </c>
      <c r="BG417" s="201">
        <f>IF(N417="zákl. přenesená",J417,0)</f>
        <v>0</v>
      </c>
      <c r="BH417" s="201">
        <f>IF(N417="sníž. přenesená",J417,0)</f>
        <v>0</v>
      </c>
      <c r="BI417" s="201">
        <f>IF(N417="nulová",J417,0)</f>
        <v>0</v>
      </c>
      <c r="BJ417" s="18" t="s">
        <v>86</v>
      </c>
      <c r="BK417" s="201">
        <f>ROUND(I417*H417,2)</f>
        <v>0</v>
      </c>
      <c r="BL417" s="18" t="s">
        <v>14</v>
      </c>
      <c r="BM417" s="200" t="s">
        <v>1471</v>
      </c>
    </row>
    <row r="418" spans="1:65" s="14" customFormat="1" ht="11.25">
      <c r="B418" s="218"/>
      <c r="C418" s="219"/>
      <c r="D418" s="204" t="s">
        <v>153</v>
      </c>
      <c r="E418" s="220" t="s">
        <v>1</v>
      </c>
      <c r="F418" s="221" t="s">
        <v>1288</v>
      </c>
      <c r="G418" s="219"/>
      <c r="H418" s="220" t="s">
        <v>1</v>
      </c>
      <c r="I418" s="222"/>
      <c r="J418" s="219"/>
      <c r="K418" s="219"/>
      <c r="L418" s="223"/>
      <c r="M418" s="224"/>
      <c r="N418" s="225"/>
      <c r="O418" s="225"/>
      <c r="P418" s="225"/>
      <c r="Q418" s="225"/>
      <c r="R418" s="225"/>
      <c r="S418" s="225"/>
      <c r="T418" s="226"/>
      <c r="AT418" s="227" t="s">
        <v>153</v>
      </c>
      <c r="AU418" s="227" t="s">
        <v>88</v>
      </c>
      <c r="AV418" s="14" t="s">
        <v>86</v>
      </c>
      <c r="AW418" s="14" t="s">
        <v>34</v>
      </c>
      <c r="AX418" s="14" t="s">
        <v>78</v>
      </c>
      <c r="AY418" s="227" t="s">
        <v>144</v>
      </c>
    </row>
    <row r="419" spans="1:65" s="13" customFormat="1" ht="11.25">
      <c r="B419" s="202"/>
      <c r="C419" s="203"/>
      <c r="D419" s="204" t="s">
        <v>153</v>
      </c>
      <c r="E419" s="205" t="s">
        <v>1</v>
      </c>
      <c r="F419" s="206" t="s">
        <v>1289</v>
      </c>
      <c r="G419" s="203"/>
      <c r="H419" s="207">
        <v>1.98</v>
      </c>
      <c r="I419" s="208"/>
      <c r="J419" s="203"/>
      <c r="K419" s="203"/>
      <c r="L419" s="209"/>
      <c r="M419" s="210"/>
      <c r="N419" s="211"/>
      <c r="O419" s="211"/>
      <c r="P419" s="211"/>
      <c r="Q419" s="211"/>
      <c r="R419" s="211"/>
      <c r="S419" s="211"/>
      <c r="T419" s="212"/>
      <c r="AT419" s="213" t="s">
        <v>153</v>
      </c>
      <c r="AU419" s="213" t="s">
        <v>88</v>
      </c>
      <c r="AV419" s="13" t="s">
        <v>88</v>
      </c>
      <c r="AW419" s="13" t="s">
        <v>34</v>
      </c>
      <c r="AX419" s="13" t="s">
        <v>78</v>
      </c>
      <c r="AY419" s="213" t="s">
        <v>144</v>
      </c>
    </row>
    <row r="420" spans="1:65" s="14" customFormat="1" ht="11.25">
      <c r="B420" s="218"/>
      <c r="C420" s="219"/>
      <c r="D420" s="204" t="s">
        <v>153</v>
      </c>
      <c r="E420" s="220" t="s">
        <v>1</v>
      </c>
      <c r="F420" s="221" t="s">
        <v>1290</v>
      </c>
      <c r="G420" s="219"/>
      <c r="H420" s="220" t="s">
        <v>1</v>
      </c>
      <c r="I420" s="222"/>
      <c r="J420" s="219"/>
      <c r="K420" s="219"/>
      <c r="L420" s="223"/>
      <c r="M420" s="224"/>
      <c r="N420" s="225"/>
      <c r="O420" s="225"/>
      <c r="P420" s="225"/>
      <c r="Q420" s="225"/>
      <c r="R420" s="225"/>
      <c r="S420" s="225"/>
      <c r="T420" s="226"/>
      <c r="AT420" s="227" t="s">
        <v>153</v>
      </c>
      <c r="AU420" s="227" t="s">
        <v>88</v>
      </c>
      <c r="AV420" s="14" t="s">
        <v>86</v>
      </c>
      <c r="AW420" s="14" t="s">
        <v>34</v>
      </c>
      <c r="AX420" s="14" t="s">
        <v>78</v>
      </c>
      <c r="AY420" s="227" t="s">
        <v>144</v>
      </c>
    </row>
    <row r="421" spans="1:65" s="13" customFormat="1" ht="11.25">
      <c r="B421" s="202"/>
      <c r="C421" s="203"/>
      <c r="D421" s="204" t="s">
        <v>153</v>
      </c>
      <c r="E421" s="205" t="s">
        <v>1</v>
      </c>
      <c r="F421" s="206" t="s">
        <v>1202</v>
      </c>
      <c r="G421" s="203"/>
      <c r="H421" s="207">
        <v>3.36</v>
      </c>
      <c r="I421" s="208"/>
      <c r="J421" s="203"/>
      <c r="K421" s="203"/>
      <c r="L421" s="209"/>
      <c r="M421" s="210"/>
      <c r="N421" s="211"/>
      <c r="O421" s="211"/>
      <c r="P421" s="211"/>
      <c r="Q421" s="211"/>
      <c r="R421" s="211"/>
      <c r="S421" s="211"/>
      <c r="T421" s="212"/>
      <c r="AT421" s="213" t="s">
        <v>153</v>
      </c>
      <c r="AU421" s="213" t="s">
        <v>88</v>
      </c>
      <c r="AV421" s="13" t="s">
        <v>88</v>
      </c>
      <c r="AW421" s="13" t="s">
        <v>34</v>
      </c>
      <c r="AX421" s="13" t="s">
        <v>78</v>
      </c>
      <c r="AY421" s="213" t="s">
        <v>144</v>
      </c>
    </row>
    <row r="422" spans="1:65" s="15" customFormat="1" ht="11.25">
      <c r="B422" s="228"/>
      <c r="C422" s="229"/>
      <c r="D422" s="204" t="s">
        <v>153</v>
      </c>
      <c r="E422" s="230" t="s">
        <v>1</v>
      </c>
      <c r="F422" s="231" t="s">
        <v>164</v>
      </c>
      <c r="G422" s="229"/>
      <c r="H422" s="232">
        <v>5.34</v>
      </c>
      <c r="I422" s="233"/>
      <c r="J422" s="229"/>
      <c r="K422" s="229"/>
      <c r="L422" s="234"/>
      <c r="M422" s="235"/>
      <c r="N422" s="236"/>
      <c r="O422" s="236"/>
      <c r="P422" s="236"/>
      <c r="Q422" s="236"/>
      <c r="R422" s="236"/>
      <c r="S422" s="236"/>
      <c r="T422" s="237"/>
      <c r="AT422" s="238" t="s">
        <v>153</v>
      </c>
      <c r="AU422" s="238" t="s">
        <v>88</v>
      </c>
      <c r="AV422" s="15" t="s">
        <v>151</v>
      </c>
      <c r="AW422" s="15" t="s">
        <v>34</v>
      </c>
      <c r="AX422" s="15" t="s">
        <v>86</v>
      </c>
      <c r="AY422" s="238" t="s">
        <v>144</v>
      </c>
    </row>
    <row r="423" spans="1:65" s="2" customFormat="1" ht="14.45" customHeight="1">
      <c r="A423" s="35"/>
      <c r="B423" s="36"/>
      <c r="C423" s="188" t="s">
        <v>657</v>
      </c>
      <c r="D423" s="188" t="s">
        <v>147</v>
      </c>
      <c r="E423" s="189" t="s">
        <v>1472</v>
      </c>
      <c r="F423" s="190" t="s">
        <v>1473</v>
      </c>
      <c r="G423" s="191" t="s">
        <v>217</v>
      </c>
      <c r="H423" s="192">
        <v>4</v>
      </c>
      <c r="I423" s="193"/>
      <c r="J423" s="194">
        <f>ROUND(I423*H423,2)</f>
        <v>0</v>
      </c>
      <c r="K423" s="195"/>
      <c r="L423" s="40"/>
      <c r="M423" s="196" t="s">
        <v>1</v>
      </c>
      <c r="N423" s="197" t="s">
        <v>43</v>
      </c>
      <c r="O423" s="72"/>
      <c r="P423" s="198">
        <f>O423*H423</f>
        <v>0</v>
      </c>
      <c r="Q423" s="198">
        <v>8.8199999999999997E-3</v>
      </c>
      <c r="R423" s="198">
        <f>Q423*H423</f>
        <v>3.5279999999999999E-2</v>
      </c>
      <c r="S423" s="198">
        <v>0</v>
      </c>
      <c r="T423" s="199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00" t="s">
        <v>14</v>
      </c>
      <c r="AT423" s="200" t="s">
        <v>147</v>
      </c>
      <c r="AU423" s="200" t="s">
        <v>88</v>
      </c>
      <c r="AY423" s="18" t="s">
        <v>144</v>
      </c>
      <c r="BE423" s="201">
        <f>IF(N423="základní",J423,0)</f>
        <v>0</v>
      </c>
      <c r="BF423" s="201">
        <f>IF(N423="snížená",J423,0)</f>
        <v>0</v>
      </c>
      <c r="BG423" s="201">
        <f>IF(N423="zákl. přenesená",J423,0)</f>
        <v>0</v>
      </c>
      <c r="BH423" s="201">
        <f>IF(N423="sníž. přenesená",J423,0)</f>
        <v>0</v>
      </c>
      <c r="BI423" s="201">
        <f>IF(N423="nulová",J423,0)</f>
        <v>0</v>
      </c>
      <c r="BJ423" s="18" t="s">
        <v>86</v>
      </c>
      <c r="BK423" s="201">
        <f>ROUND(I423*H423,2)</f>
        <v>0</v>
      </c>
      <c r="BL423" s="18" t="s">
        <v>14</v>
      </c>
      <c r="BM423" s="200" t="s">
        <v>1474</v>
      </c>
    </row>
    <row r="424" spans="1:65" s="2" customFormat="1" ht="24.2" customHeight="1">
      <c r="A424" s="35"/>
      <c r="B424" s="36"/>
      <c r="C424" s="188" t="s">
        <v>661</v>
      </c>
      <c r="D424" s="188" t="s">
        <v>147</v>
      </c>
      <c r="E424" s="189" t="s">
        <v>1475</v>
      </c>
      <c r="F424" s="190" t="s">
        <v>1476</v>
      </c>
      <c r="G424" s="191" t="s">
        <v>520</v>
      </c>
      <c r="H424" s="261"/>
      <c r="I424" s="193"/>
      <c r="J424" s="194">
        <f>ROUND(I424*H424,2)</f>
        <v>0</v>
      </c>
      <c r="K424" s="195"/>
      <c r="L424" s="40"/>
      <c r="M424" s="196" t="s">
        <v>1</v>
      </c>
      <c r="N424" s="197" t="s">
        <v>43</v>
      </c>
      <c r="O424" s="72"/>
      <c r="P424" s="198">
        <f>O424*H424</f>
        <v>0</v>
      </c>
      <c r="Q424" s="198">
        <v>0</v>
      </c>
      <c r="R424" s="198">
        <f>Q424*H424</f>
        <v>0</v>
      </c>
      <c r="S424" s="198">
        <v>0</v>
      </c>
      <c r="T424" s="199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00" t="s">
        <v>14</v>
      </c>
      <c r="AT424" s="200" t="s">
        <v>147</v>
      </c>
      <c r="AU424" s="200" t="s">
        <v>88</v>
      </c>
      <c r="AY424" s="18" t="s">
        <v>144</v>
      </c>
      <c r="BE424" s="201">
        <f>IF(N424="základní",J424,0)</f>
        <v>0</v>
      </c>
      <c r="BF424" s="201">
        <f>IF(N424="snížená",J424,0)</f>
        <v>0</v>
      </c>
      <c r="BG424" s="201">
        <f>IF(N424="zákl. přenesená",J424,0)</f>
        <v>0</v>
      </c>
      <c r="BH424" s="201">
        <f>IF(N424="sníž. přenesená",J424,0)</f>
        <v>0</v>
      </c>
      <c r="BI424" s="201">
        <f>IF(N424="nulová",J424,0)</f>
        <v>0</v>
      </c>
      <c r="BJ424" s="18" t="s">
        <v>86</v>
      </c>
      <c r="BK424" s="201">
        <f>ROUND(I424*H424,2)</f>
        <v>0</v>
      </c>
      <c r="BL424" s="18" t="s">
        <v>14</v>
      </c>
      <c r="BM424" s="200" t="s">
        <v>1477</v>
      </c>
    </row>
    <row r="425" spans="1:65" s="12" customFormat="1" ht="22.9" customHeight="1">
      <c r="B425" s="172"/>
      <c r="C425" s="173"/>
      <c r="D425" s="174" t="s">
        <v>77</v>
      </c>
      <c r="E425" s="186" t="s">
        <v>522</v>
      </c>
      <c r="F425" s="186" t="s">
        <v>523</v>
      </c>
      <c r="G425" s="173"/>
      <c r="H425" s="173"/>
      <c r="I425" s="176"/>
      <c r="J425" s="187">
        <f>BK425</f>
        <v>0</v>
      </c>
      <c r="K425" s="173"/>
      <c r="L425" s="178"/>
      <c r="M425" s="179"/>
      <c r="N425" s="180"/>
      <c r="O425" s="180"/>
      <c r="P425" s="181">
        <f>SUM(P426:P443)</f>
        <v>0</v>
      </c>
      <c r="Q425" s="180"/>
      <c r="R425" s="181">
        <f>SUM(R426:R443)</f>
        <v>0.10899</v>
      </c>
      <c r="S425" s="180"/>
      <c r="T425" s="182">
        <f>SUM(T426:T443)</f>
        <v>0.13100000000000001</v>
      </c>
      <c r="AR425" s="183" t="s">
        <v>88</v>
      </c>
      <c r="AT425" s="184" t="s">
        <v>77</v>
      </c>
      <c r="AU425" s="184" t="s">
        <v>86</v>
      </c>
      <c r="AY425" s="183" t="s">
        <v>144</v>
      </c>
      <c r="BK425" s="185">
        <f>SUM(BK426:BK443)</f>
        <v>0</v>
      </c>
    </row>
    <row r="426" spans="1:65" s="2" customFormat="1" ht="24.2" customHeight="1">
      <c r="A426" s="35"/>
      <c r="B426" s="36"/>
      <c r="C426" s="188" t="s">
        <v>666</v>
      </c>
      <c r="D426" s="188" t="s">
        <v>147</v>
      </c>
      <c r="E426" s="189" t="s">
        <v>1478</v>
      </c>
      <c r="F426" s="190" t="s">
        <v>1479</v>
      </c>
      <c r="G426" s="191" t="s">
        <v>157</v>
      </c>
      <c r="H426" s="192">
        <v>2</v>
      </c>
      <c r="I426" s="193"/>
      <c r="J426" s="194">
        <f>ROUND(I426*H426,2)</f>
        <v>0</v>
      </c>
      <c r="K426" s="195"/>
      <c r="L426" s="40"/>
      <c r="M426" s="196" t="s">
        <v>1</v>
      </c>
      <c r="N426" s="197" t="s">
        <v>43</v>
      </c>
      <c r="O426" s="72"/>
      <c r="P426" s="198">
        <f>O426*H426</f>
        <v>0</v>
      </c>
      <c r="Q426" s="198">
        <v>0</v>
      </c>
      <c r="R426" s="198">
        <f>Q426*H426</f>
        <v>0</v>
      </c>
      <c r="S426" s="198">
        <v>0</v>
      </c>
      <c r="T426" s="199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00" t="s">
        <v>14</v>
      </c>
      <c r="AT426" s="200" t="s">
        <v>147</v>
      </c>
      <c r="AU426" s="200" t="s">
        <v>88</v>
      </c>
      <c r="AY426" s="18" t="s">
        <v>144</v>
      </c>
      <c r="BE426" s="201">
        <f>IF(N426="základní",J426,0)</f>
        <v>0</v>
      </c>
      <c r="BF426" s="201">
        <f>IF(N426="snížená",J426,0)</f>
        <v>0</v>
      </c>
      <c r="BG426" s="201">
        <f>IF(N426="zákl. přenesená",J426,0)</f>
        <v>0</v>
      </c>
      <c r="BH426" s="201">
        <f>IF(N426="sníž. přenesená",J426,0)</f>
        <v>0</v>
      </c>
      <c r="BI426" s="201">
        <f>IF(N426="nulová",J426,0)</f>
        <v>0</v>
      </c>
      <c r="BJ426" s="18" t="s">
        <v>86</v>
      </c>
      <c r="BK426" s="201">
        <f>ROUND(I426*H426,2)</f>
        <v>0</v>
      </c>
      <c r="BL426" s="18" t="s">
        <v>14</v>
      </c>
      <c r="BM426" s="200" t="s">
        <v>1480</v>
      </c>
    </row>
    <row r="427" spans="1:65" s="2" customFormat="1" ht="24.2" customHeight="1">
      <c r="A427" s="35"/>
      <c r="B427" s="36"/>
      <c r="C427" s="250" t="s">
        <v>671</v>
      </c>
      <c r="D427" s="250" t="s">
        <v>273</v>
      </c>
      <c r="E427" s="251" t="s">
        <v>1481</v>
      </c>
      <c r="F427" s="252" t="s">
        <v>1482</v>
      </c>
      <c r="G427" s="253" t="s">
        <v>157</v>
      </c>
      <c r="H427" s="254">
        <v>2</v>
      </c>
      <c r="I427" s="255"/>
      <c r="J427" s="256">
        <f>ROUND(I427*H427,2)</f>
        <v>0</v>
      </c>
      <c r="K427" s="257"/>
      <c r="L427" s="258"/>
      <c r="M427" s="259" t="s">
        <v>1</v>
      </c>
      <c r="N427" s="260" t="s">
        <v>43</v>
      </c>
      <c r="O427" s="72"/>
      <c r="P427" s="198">
        <f>O427*H427</f>
        <v>0</v>
      </c>
      <c r="Q427" s="198">
        <v>1.2999999999999999E-2</v>
      </c>
      <c r="R427" s="198">
        <f>Q427*H427</f>
        <v>2.5999999999999999E-2</v>
      </c>
      <c r="S427" s="198">
        <v>0</v>
      </c>
      <c r="T427" s="199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00" t="s">
        <v>323</v>
      </c>
      <c r="AT427" s="200" t="s">
        <v>273</v>
      </c>
      <c r="AU427" s="200" t="s">
        <v>88</v>
      </c>
      <c r="AY427" s="18" t="s">
        <v>144</v>
      </c>
      <c r="BE427" s="201">
        <f>IF(N427="základní",J427,0)</f>
        <v>0</v>
      </c>
      <c r="BF427" s="201">
        <f>IF(N427="snížená",J427,0)</f>
        <v>0</v>
      </c>
      <c r="BG427" s="201">
        <f>IF(N427="zákl. přenesená",J427,0)</f>
        <v>0</v>
      </c>
      <c r="BH427" s="201">
        <f>IF(N427="sníž. přenesená",J427,0)</f>
        <v>0</v>
      </c>
      <c r="BI427" s="201">
        <f>IF(N427="nulová",J427,0)</f>
        <v>0</v>
      </c>
      <c r="BJ427" s="18" t="s">
        <v>86</v>
      </c>
      <c r="BK427" s="201">
        <f>ROUND(I427*H427,2)</f>
        <v>0</v>
      </c>
      <c r="BL427" s="18" t="s">
        <v>14</v>
      </c>
      <c r="BM427" s="200" t="s">
        <v>1483</v>
      </c>
    </row>
    <row r="428" spans="1:65" s="2" customFormat="1" ht="24.2" customHeight="1">
      <c r="A428" s="35"/>
      <c r="B428" s="36"/>
      <c r="C428" s="188" t="s">
        <v>677</v>
      </c>
      <c r="D428" s="188" t="s">
        <v>147</v>
      </c>
      <c r="E428" s="189" t="s">
        <v>570</v>
      </c>
      <c r="F428" s="190" t="s">
        <v>571</v>
      </c>
      <c r="G428" s="191" t="s">
        <v>157</v>
      </c>
      <c r="H428" s="192">
        <v>1</v>
      </c>
      <c r="I428" s="193"/>
      <c r="J428" s="194">
        <f>ROUND(I428*H428,2)</f>
        <v>0</v>
      </c>
      <c r="K428" s="195"/>
      <c r="L428" s="40"/>
      <c r="M428" s="196" t="s">
        <v>1</v>
      </c>
      <c r="N428" s="197" t="s">
        <v>43</v>
      </c>
      <c r="O428" s="72"/>
      <c r="P428" s="198">
        <f>O428*H428</f>
        <v>0</v>
      </c>
      <c r="Q428" s="198">
        <v>9.2000000000000003E-4</v>
      </c>
      <c r="R428" s="198">
        <f>Q428*H428</f>
        <v>9.2000000000000003E-4</v>
      </c>
      <c r="S428" s="198">
        <v>0</v>
      </c>
      <c r="T428" s="199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00" t="s">
        <v>14</v>
      </c>
      <c r="AT428" s="200" t="s">
        <v>147</v>
      </c>
      <c r="AU428" s="200" t="s">
        <v>88</v>
      </c>
      <c r="AY428" s="18" t="s">
        <v>144</v>
      </c>
      <c r="BE428" s="201">
        <f>IF(N428="základní",J428,0)</f>
        <v>0</v>
      </c>
      <c r="BF428" s="201">
        <f>IF(N428="snížená",J428,0)</f>
        <v>0</v>
      </c>
      <c r="BG428" s="201">
        <f>IF(N428="zákl. přenesená",J428,0)</f>
        <v>0</v>
      </c>
      <c r="BH428" s="201">
        <f>IF(N428="sníž. přenesená",J428,0)</f>
        <v>0</v>
      </c>
      <c r="BI428" s="201">
        <f>IF(N428="nulová",J428,0)</f>
        <v>0</v>
      </c>
      <c r="BJ428" s="18" t="s">
        <v>86</v>
      </c>
      <c r="BK428" s="201">
        <f>ROUND(I428*H428,2)</f>
        <v>0</v>
      </c>
      <c r="BL428" s="18" t="s">
        <v>14</v>
      </c>
      <c r="BM428" s="200" t="s">
        <v>1484</v>
      </c>
    </row>
    <row r="429" spans="1:65" s="2" customFormat="1" ht="49.15" customHeight="1">
      <c r="A429" s="35"/>
      <c r="B429" s="36"/>
      <c r="C429" s="250" t="s">
        <v>681</v>
      </c>
      <c r="D429" s="250" t="s">
        <v>273</v>
      </c>
      <c r="E429" s="251" t="s">
        <v>574</v>
      </c>
      <c r="F429" s="252" t="s">
        <v>575</v>
      </c>
      <c r="G429" s="253" t="s">
        <v>157</v>
      </c>
      <c r="H429" s="254">
        <v>1</v>
      </c>
      <c r="I429" s="255"/>
      <c r="J429" s="256">
        <f>ROUND(I429*H429,2)</f>
        <v>0</v>
      </c>
      <c r="K429" s="257"/>
      <c r="L429" s="258"/>
      <c r="M429" s="259" t="s">
        <v>1</v>
      </c>
      <c r="N429" s="260" t="s">
        <v>43</v>
      </c>
      <c r="O429" s="72"/>
      <c r="P429" s="198">
        <f>O429*H429</f>
        <v>0</v>
      </c>
      <c r="Q429" s="198">
        <v>6.8000000000000005E-2</v>
      </c>
      <c r="R429" s="198">
        <f>Q429*H429</f>
        <v>6.8000000000000005E-2</v>
      </c>
      <c r="S429" s="198">
        <v>0</v>
      </c>
      <c r="T429" s="199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00" t="s">
        <v>323</v>
      </c>
      <c r="AT429" s="200" t="s">
        <v>273</v>
      </c>
      <c r="AU429" s="200" t="s">
        <v>88</v>
      </c>
      <c r="AY429" s="18" t="s">
        <v>144</v>
      </c>
      <c r="BE429" s="201">
        <f>IF(N429="základní",J429,0)</f>
        <v>0</v>
      </c>
      <c r="BF429" s="201">
        <f>IF(N429="snížená",J429,0)</f>
        <v>0</v>
      </c>
      <c r="BG429" s="201">
        <f>IF(N429="zákl. přenesená",J429,0)</f>
        <v>0</v>
      </c>
      <c r="BH429" s="201">
        <f>IF(N429="sníž. přenesená",J429,0)</f>
        <v>0</v>
      </c>
      <c r="BI429" s="201">
        <f>IF(N429="nulová",J429,0)</f>
        <v>0</v>
      </c>
      <c r="BJ429" s="18" t="s">
        <v>86</v>
      </c>
      <c r="BK429" s="201">
        <f>ROUND(I429*H429,2)</f>
        <v>0</v>
      </c>
      <c r="BL429" s="18" t="s">
        <v>14</v>
      </c>
      <c r="BM429" s="200" t="s">
        <v>1485</v>
      </c>
    </row>
    <row r="430" spans="1:65" s="2" customFormat="1" ht="14.45" customHeight="1">
      <c r="A430" s="35"/>
      <c r="B430" s="36"/>
      <c r="C430" s="188" t="s">
        <v>685</v>
      </c>
      <c r="D430" s="188" t="s">
        <v>147</v>
      </c>
      <c r="E430" s="189" t="s">
        <v>1486</v>
      </c>
      <c r="F430" s="190" t="s">
        <v>1487</v>
      </c>
      <c r="G430" s="191" t="s">
        <v>157</v>
      </c>
      <c r="H430" s="192">
        <v>9</v>
      </c>
      <c r="I430" s="193"/>
      <c r="J430" s="194">
        <f>ROUND(I430*H430,2)</f>
        <v>0</v>
      </c>
      <c r="K430" s="195"/>
      <c r="L430" s="40"/>
      <c r="M430" s="196" t="s">
        <v>1</v>
      </c>
      <c r="N430" s="197" t="s">
        <v>43</v>
      </c>
      <c r="O430" s="72"/>
      <c r="P430" s="198">
        <f>O430*H430</f>
        <v>0</v>
      </c>
      <c r="Q430" s="198">
        <v>0</v>
      </c>
      <c r="R430" s="198">
        <f>Q430*H430</f>
        <v>0</v>
      </c>
      <c r="S430" s="198">
        <v>0</v>
      </c>
      <c r="T430" s="199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00" t="s">
        <v>14</v>
      </c>
      <c r="AT430" s="200" t="s">
        <v>147</v>
      </c>
      <c r="AU430" s="200" t="s">
        <v>88</v>
      </c>
      <c r="AY430" s="18" t="s">
        <v>144</v>
      </c>
      <c r="BE430" s="201">
        <f>IF(N430="základní",J430,0)</f>
        <v>0</v>
      </c>
      <c r="BF430" s="201">
        <f>IF(N430="snížená",J430,0)</f>
        <v>0</v>
      </c>
      <c r="BG430" s="201">
        <f>IF(N430="zákl. přenesená",J430,0)</f>
        <v>0</v>
      </c>
      <c r="BH430" s="201">
        <f>IF(N430="sníž. přenesená",J430,0)</f>
        <v>0</v>
      </c>
      <c r="BI430" s="201">
        <f>IF(N430="nulová",J430,0)</f>
        <v>0</v>
      </c>
      <c r="BJ430" s="18" t="s">
        <v>86</v>
      </c>
      <c r="BK430" s="201">
        <f>ROUND(I430*H430,2)</f>
        <v>0</v>
      </c>
      <c r="BL430" s="18" t="s">
        <v>14</v>
      </c>
      <c r="BM430" s="200" t="s">
        <v>1488</v>
      </c>
    </row>
    <row r="431" spans="1:65" s="13" customFormat="1" ht="11.25">
      <c r="B431" s="202"/>
      <c r="C431" s="203"/>
      <c r="D431" s="204" t="s">
        <v>153</v>
      </c>
      <c r="E431" s="205" t="s">
        <v>1</v>
      </c>
      <c r="F431" s="206" t="s">
        <v>1489</v>
      </c>
      <c r="G431" s="203"/>
      <c r="H431" s="207">
        <v>2</v>
      </c>
      <c r="I431" s="208"/>
      <c r="J431" s="203"/>
      <c r="K431" s="203"/>
      <c r="L431" s="209"/>
      <c r="M431" s="210"/>
      <c r="N431" s="211"/>
      <c r="O431" s="211"/>
      <c r="P431" s="211"/>
      <c r="Q431" s="211"/>
      <c r="R431" s="211"/>
      <c r="S431" s="211"/>
      <c r="T431" s="212"/>
      <c r="AT431" s="213" t="s">
        <v>153</v>
      </c>
      <c r="AU431" s="213" t="s">
        <v>88</v>
      </c>
      <c r="AV431" s="13" t="s">
        <v>88</v>
      </c>
      <c r="AW431" s="13" t="s">
        <v>34</v>
      </c>
      <c r="AX431" s="13" t="s">
        <v>78</v>
      </c>
      <c r="AY431" s="213" t="s">
        <v>144</v>
      </c>
    </row>
    <row r="432" spans="1:65" s="13" customFormat="1" ht="11.25">
      <c r="B432" s="202"/>
      <c r="C432" s="203"/>
      <c r="D432" s="204" t="s">
        <v>153</v>
      </c>
      <c r="E432" s="205" t="s">
        <v>1</v>
      </c>
      <c r="F432" s="206" t="s">
        <v>1490</v>
      </c>
      <c r="G432" s="203"/>
      <c r="H432" s="207">
        <v>7</v>
      </c>
      <c r="I432" s="208"/>
      <c r="J432" s="203"/>
      <c r="K432" s="203"/>
      <c r="L432" s="209"/>
      <c r="M432" s="210"/>
      <c r="N432" s="211"/>
      <c r="O432" s="211"/>
      <c r="P432" s="211"/>
      <c r="Q432" s="211"/>
      <c r="R432" s="211"/>
      <c r="S432" s="211"/>
      <c r="T432" s="212"/>
      <c r="AT432" s="213" t="s">
        <v>153</v>
      </c>
      <c r="AU432" s="213" t="s">
        <v>88</v>
      </c>
      <c r="AV432" s="13" t="s">
        <v>88</v>
      </c>
      <c r="AW432" s="13" t="s">
        <v>34</v>
      </c>
      <c r="AX432" s="13" t="s">
        <v>78</v>
      </c>
      <c r="AY432" s="213" t="s">
        <v>144</v>
      </c>
    </row>
    <row r="433" spans="1:65" s="15" customFormat="1" ht="11.25">
      <c r="B433" s="228"/>
      <c r="C433" s="229"/>
      <c r="D433" s="204" t="s">
        <v>153</v>
      </c>
      <c r="E433" s="230" t="s">
        <v>1</v>
      </c>
      <c r="F433" s="231" t="s">
        <v>164</v>
      </c>
      <c r="G433" s="229"/>
      <c r="H433" s="232">
        <v>9</v>
      </c>
      <c r="I433" s="233"/>
      <c r="J433" s="229"/>
      <c r="K433" s="229"/>
      <c r="L433" s="234"/>
      <c r="M433" s="235"/>
      <c r="N433" s="236"/>
      <c r="O433" s="236"/>
      <c r="P433" s="236"/>
      <c r="Q433" s="236"/>
      <c r="R433" s="236"/>
      <c r="S433" s="236"/>
      <c r="T433" s="237"/>
      <c r="AT433" s="238" t="s">
        <v>153</v>
      </c>
      <c r="AU433" s="238" t="s">
        <v>88</v>
      </c>
      <c r="AV433" s="15" t="s">
        <v>151</v>
      </c>
      <c r="AW433" s="15" t="s">
        <v>34</v>
      </c>
      <c r="AX433" s="15" t="s">
        <v>86</v>
      </c>
      <c r="AY433" s="238" t="s">
        <v>144</v>
      </c>
    </row>
    <row r="434" spans="1:65" s="2" customFormat="1" ht="14.45" customHeight="1">
      <c r="A434" s="35"/>
      <c r="B434" s="36"/>
      <c r="C434" s="188" t="s">
        <v>689</v>
      </c>
      <c r="D434" s="188" t="s">
        <v>147</v>
      </c>
      <c r="E434" s="189" t="s">
        <v>1491</v>
      </c>
      <c r="F434" s="190" t="s">
        <v>1492</v>
      </c>
      <c r="G434" s="191" t="s">
        <v>157</v>
      </c>
      <c r="H434" s="192">
        <v>9</v>
      </c>
      <c r="I434" s="193"/>
      <c r="J434" s="194">
        <f t="shared" ref="J434:J443" si="30">ROUND(I434*H434,2)</f>
        <v>0</v>
      </c>
      <c r="K434" s="195"/>
      <c r="L434" s="40"/>
      <c r="M434" s="196" t="s">
        <v>1</v>
      </c>
      <c r="N434" s="197" t="s">
        <v>43</v>
      </c>
      <c r="O434" s="72"/>
      <c r="P434" s="198">
        <f t="shared" ref="P434:P443" si="31">O434*H434</f>
        <v>0</v>
      </c>
      <c r="Q434" s="198">
        <v>0</v>
      </c>
      <c r="R434" s="198">
        <f t="shared" ref="R434:R443" si="32">Q434*H434</f>
        <v>0</v>
      </c>
      <c r="S434" s="198">
        <v>0</v>
      </c>
      <c r="T434" s="199">
        <f t="shared" ref="T434:T443" si="33"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00" t="s">
        <v>14</v>
      </c>
      <c r="AT434" s="200" t="s">
        <v>147</v>
      </c>
      <c r="AU434" s="200" t="s">
        <v>88</v>
      </c>
      <c r="AY434" s="18" t="s">
        <v>144</v>
      </c>
      <c r="BE434" s="201">
        <f t="shared" ref="BE434:BE443" si="34">IF(N434="základní",J434,0)</f>
        <v>0</v>
      </c>
      <c r="BF434" s="201">
        <f t="shared" ref="BF434:BF443" si="35">IF(N434="snížená",J434,0)</f>
        <v>0</v>
      </c>
      <c r="BG434" s="201">
        <f t="shared" ref="BG434:BG443" si="36">IF(N434="zákl. přenesená",J434,0)</f>
        <v>0</v>
      </c>
      <c r="BH434" s="201">
        <f t="shared" ref="BH434:BH443" si="37">IF(N434="sníž. přenesená",J434,0)</f>
        <v>0</v>
      </c>
      <c r="BI434" s="201">
        <f t="shared" ref="BI434:BI443" si="38">IF(N434="nulová",J434,0)</f>
        <v>0</v>
      </c>
      <c r="BJ434" s="18" t="s">
        <v>86</v>
      </c>
      <c r="BK434" s="201">
        <f t="shared" ref="BK434:BK443" si="39">ROUND(I434*H434,2)</f>
        <v>0</v>
      </c>
      <c r="BL434" s="18" t="s">
        <v>14</v>
      </c>
      <c r="BM434" s="200" t="s">
        <v>1493</v>
      </c>
    </row>
    <row r="435" spans="1:65" s="2" customFormat="1" ht="24.2" customHeight="1">
      <c r="A435" s="35"/>
      <c r="B435" s="36"/>
      <c r="C435" s="250" t="s">
        <v>693</v>
      </c>
      <c r="D435" s="250" t="s">
        <v>273</v>
      </c>
      <c r="E435" s="251" t="s">
        <v>1494</v>
      </c>
      <c r="F435" s="252" t="s">
        <v>1495</v>
      </c>
      <c r="G435" s="253" t="s">
        <v>157</v>
      </c>
      <c r="H435" s="254">
        <v>9</v>
      </c>
      <c r="I435" s="255"/>
      <c r="J435" s="256">
        <f t="shared" si="30"/>
        <v>0</v>
      </c>
      <c r="K435" s="257"/>
      <c r="L435" s="258"/>
      <c r="M435" s="259" t="s">
        <v>1</v>
      </c>
      <c r="N435" s="260" t="s">
        <v>43</v>
      </c>
      <c r="O435" s="72"/>
      <c r="P435" s="198">
        <f t="shared" si="31"/>
        <v>0</v>
      </c>
      <c r="Q435" s="198">
        <v>1.1999999999999999E-3</v>
      </c>
      <c r="R435" s="198">
        <f t="shared" si="32"/>
        <v>1.0799999999999999E-2</v>
      </c>
      <c r="S435" s="198">
        <v>0</v>
      </c>
      <c r="T435" s="199">
        <f t="shared" si="33"/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00" t="s">
        <v>323</v>
      </c>
      <c r="AT435" s="200" t="s">
        <v>273</v>
      </c>
      <c r="AU435" s="200" t="s">
        <v>88</v>
      </c>
      <c r="AY435" s="18" t="s">
        <v>144</v>
      </c>
      <c r="BE435" s="201">
        <f t="shared" si="34"/>
        <v>0</v>
      </c>
      <c r="BF435" s="201">
        <f t="shared" si="35"/>
        <v>0</v>
      </c>
      <c r="BG435" s="201">
        <f t="shared" si="36"/>
        <v>0</v>
      </c>
      <c r="BH435" s="201">
        <f t="shared" si="37"/>
        <v>0</v>
      </c>
      <c r="BI435" s="201">
        <f t="shared" si="38"/>
        <v>0</v>
      </c>
      <c r="BJ435" s="18" t="s">
        <v>86</v>
      </c>
      <c r="BK435" s="201">
        <f t="shared" si="39"/>
        <v>0</v>
      </c>
      <c r="BL435" s="18" t="s">
        <v>14</v>
      </c>
      <c r="BM435" s="200" t="s">
        <v>1496</v>
      </c>
    </row>
    <row r="436" spans="1:65" s="2" customFormat="1" ht="14.45" customHeight="1">
      <c r="A436" s="35"/>
      <c r="B436" s="36"/>
      <c r="C436" s="250" t="s">
        <v>697</v>
      </c>
      <c r="D436" s="250" t="s">
        <v>273</v>
      </c>
      <c r="E436" s="251" t="s">
        <v>1497</v>
      </c>
      <c r="F436" s="252" t="s">
        <v>1498</v>
      </c>
      <c r="G436" s="253" t="s">
        <v>157</v>
      </c>
      <c r="H436" s="254">
        <v>9</v>
      </c>
      <c r="I436" s="255"/>
      <c r="J436" s="256">
        <f t="shared" si="30"/>
        <v>0</v>
      </c>
      <c r="K436" s="257"/>
      <c r="L436" s="258"/>
      <c r="M436" s="259" t="s">
        <v>1</v>
      </c>
      <c r="N436" s="260" t="s">
        <v>43</v>
      </c>
      <c r="O436" s="72"/>
      <c r="P436" s="198">
        <f t="shared" si="31"/>
        <v>0</v>
      </c>
      <c r="Q436" s="198">
        <v>1.4999999999999999E-4</v>
      </c>
      <c r="R436" s="198">
        <f t="shared" si="32"/>
        <v>1.3499999999999999E-3</v>
      </c>
      <c r="S436" s="198">
        <v>0</v>
      </c>
      <c r="T436" s="199">
        <f t="shared" si="33"/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00" t="s">
        <v>323</v>
      </c>
      <c r="AT436" s="200" t="s">
        <v>273</v>
      </c>
      <c r="AU436" s="200" t="s">
        <v>88</v>
      </c>
      <c r="AY436" s="18" t="s">
        <v>144</v>
      </c>
      <c r="BE436" s="201">
        <f t="shared" si="34"/>
        <v>0</v>
      </c>
      <c r="BF436" s="201">
        <f t="shared" si="35"/>
        <v>0</v>
      </c>
      <c r="BG436" s="201">
        <f t="shared" si="36"/>
        <v>0</v>
      </c>
      <c r="BH436" s="201">
        <f t="shared" si="37"/>
        <v>0</v>
      </c>
      <c r="BI436" s="201">
        <f t="shared" si="38"/>
        <v>0</v>
      </c>
      <c r="BJ436" s="18" t="s">
        <v>86</v>
      </c>
      <c r="BK436" s="201">
        <f t="shared" si="39"/>
        <v>0</v>
      </c>
      <c r="BL436" s="18" t="s">
        <v>14</v>
      </c>
      <c r="BM436" s="200" t="s">
        <v>1499</v>
      </c>
    </row>
    <row r="437" spans="1:65" s="2" customFormat="1" ht="14.45" customHeight="1">
      <c r="A437" s="35"/>
      <c r="B437" s="36"/>
      <c r="C437" s="188" t="s">
        <v>701</v>
      </c>
      <c r="D437" s="188" t="s">
        <v>147</v>
      </c>
      <c r="E437" s="189" t="s">
        <v>1500</v>
      </c>
      <c r="F437" s="190" t="s">
        <v>1501</v>
      </c>
      <c r="G437" s="191" t="s">
        <v>157</v>
      </c>
      <c r="H437" s="192">
        <v>9</v>
      </c>
      <c r="I437" s="193"/>
      <c r="J437" s="194">
        <f t="shared" si="30"/>
        <v>0</v>
      </c>
      <c r="K437" s="195"/>
      <c r="L437" s="40"/>
      <c r="M437" s="196" t="s">
        <v>1</v>
      </c>
      <c r="N437" s="197" t="s">
        <v>43</v>
      </c>
      <c r="O437" s="72"/>
      <c r="P437" s="198">
        <f t="shared" si="31"/>
        <v>0</v>
      </c>
      <c r="Q437" s="198">
        <v>0</v>
      </c>
      <c r="R437" s="198">
        <f t="shared" si="32"/>
        <v>0</v>
      </c>
      <c r="S437" s="198">
        <v>0</v>
      </c>
      <c r="T437" s="199">
        <f t="shared" si="33"/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00" t="s">
        <v>14</v>
      </c>
      <c r="AT437" s="200" t="s">
        <v>147</v>
      </c>
      <c r="AU437" s="200" t="s">
        <v>88</v>
      </c>
      <c r="AY437" s="18" t="s">
        <v>144</v>
      </c>
      <c r="BE437" s="201">
        <f t="shared" si="34"/>
        <v>0</v>
      </c>
      <c r="BF437" s="201">
        <f t="shared" si="35"/>
        <v>0</v>
      </c>
      <c r="BG437" s="201">
        <f t="shared" si="36"/>
        <v>0</v>
      </c>
      <c r="BH437" s="201">
        <f t="shared" si="37"/>
        <v>0</v>
      </c>
      <c r="BI437" s="201">
        <f t="shared" si="38"/>
        <v>0</v>
      </c>
      <c r="BJ437" s="18" t="s">
        <v>86</v>
      </c>
      <c r="BK437" s="201">
        <f t="shared" si="39"/>
        <v>0</v>
      </c>
      <c r="BL437" s="18" t="s">
        <v>14</v>
      </c>
      <c r="BM437" s="200" t="s">
        <v>1502</v>
      </c>
    </row>
    <row r="438" spans="1:65" s="2" customFormat="1" ht="24.2" customHeight="1">
      <c r="A438" s="35"/>
      <c r="B438" s="36"/>
      <c r="C438" s="188" t="s">
        <v>705</v>
      </c>
      <c r="D438" s="188" t="s">
        <v>147</v>
      </c>
      <c r="E438" s="189" t="s">
        <v>1503</v>
      </c>
      <c r="F438" s="190" t="s">
        <v>1504</v>
      </c>
      <c r="G438" s="191" t="s">
        <v>157</v>
      </c>
      <c r="H438" s="192">
        <v>2</v>
      </c>
      <c r="I438" s="193"/>
      <c r="J438" s="194">
        <f t="shared" si="30"/>
        <v>0</v>
      </c>
      <c r="K438" s="195"/>
      <c r="L438" s="40"/>
      <c r="M438" s="196" t="s">
        <v>1</v>
      </c>
      <c r="N438" s="197" t="s">
        <v>43</v>
      </c>
      <c r="O438" s="72"/>
      <c r="P438" s="198">
        <f t="shared" si="31"/>
        <v>0</v>
      </c>
      <c r="Q438" s="198">
        <v>0</v>
      </c>
      <c r="R438" s="198">
        <f t="shared" si="32"/>
        <v>0</v>
      </c>
      <c r="S438" s="198">
        <v>0</v>
      </c>
      <c r="T438" s="199">
        <f t="shared" si="33"/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00" t="s">
        <v>14</v>
      </c>
      <c r="AT438" s="200" t="s">
        <v>147</v>
      </c>
      <c r="AU438" s="200" t="s">
        <v>88</v>
      </c>
      <c r="AY438" s="18" t="s">
        <v>144</v>
      </c>
      <c r="BE438" s="201">
        <f t="shared" si="34"/>
        <v>0</v>
      </c>
      <c r="BF438" s="201">
        <f t="shared" si="35"/>
        <v>0</v>
      </c>
      <c r="BG438" s="201">
        <f t="shared" si="36"/>
        <v>0</v>
      </c>
      <c r="BH438" s="201">
        <f t="shared" si="37"/>
        <v>0</v>
      </c>
      <c r="BI438" s="201">
        <f t="shared" si="38"/>
        <v>0</v>
      </c>
      <c r="BJ438" s="18" t="s">
        <v>86</v>
      </c>
      <c r="BK438" s="201">
        <f t="shared" si="39"/>
        <v>0</v>
      </c>
      <c r="BL438" s="18" t="s">
        <v>14</v>
      </c>
      <c r="BM438" s="200" t="s">
        <v>1505</v>
      </c>
    </row>
    <row r="439" spans="1:65" s="2" customFormat="1" ht="24.2" customHeight="1">
      <c r="A439" s="35"/>
      <c r="B439" s="36"/>
      <c r="C439" s="250" t="s">
        <v>709</v>
      </c>
      <c r="D439" s="250" t="s">
        <v>273</v>
      </c>
      <c r="E439" s="251" t="s">
        <v>1506</v>
      </c>
      <c r="F439" s="252" t="s">
        <v>1507</v>
      </c>
      <c r="G439" s="253" t="s">
        <v>157</v>
      </c>
      <c r="H439" s="254">
        <v>2</v>
      </c>
      <c r="I439" s="255"/>
      <c r="J439" s="256">
        <f t="shared" si="30"/>
        <v>0</v>
      </c>
      <c r="K439" s="257"/>
      <c r="L439" s="258"/>
      <c r="M439" s="259" t="s">
        <v>1</v>
      </c>
      <c r="N439" s="260" t="s">
        <v>43</v>
      </c>
      <c r="O439" s="72"/>
      <c r="P439" s="198">
        <f t="shared" si="31"/>
        <v>0</v>
      </c>
      <c r="Q439" s="198">
        <v>9.2000000000000003E-4</v>
      </c>
      <c r="R439" s="198">
        <f t="shared" si="32"/>
        <v>1.8400000000000001E-3</v>
      </c>
      <c r="S439" s="198">
        <v>0</v>
      </c>
      <c r="T439" s="199">
        <f t="shared" si="33"/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00" t="s">
        <v>323</v>
      </c>
      <c r="AT439" s="200" t="s">
        <v>273</v>
      </c>
      <c r="AU439" s="200" t="s">
        <v>88</v>
      </c>
      <c r="AY439" s="18" t="s">
        <v>144</v>
      </c>
      <c r="BE439" s="201">
        <f t="shared" si="34"/>
        <v>0</v>
      </c>
      <c r="BF439" s="201">
        <f t="shared" si="35"/>
        <v>0</v>
      </c>
      <c r="BG439" s="201">
        <f t="shared" si="36"/>
        <v>0</v>
      </c>
      <c r="BH439" s="201">
        <f t="shared" si="37"/>
        <v>0</v>
      </c>
      <c r="BI439" s="201">
        <f t="shared" si="38"/>
        <v>0</v>
      </c>
      <c r="BJ439" s="18" t="s">
        <v>86</v>
      </c>
      <c r="BK439" s="201">
        <f t="shared" si="39"/>
        <v>0</v>
      </c>
      <c r="BL439" s="18" t="s">
        <v>14</v>
      </c>
      <c r="BM439" s="200" t="s">
        <v>1508</v>
      </c>
    </row>
    <row r="440" spans="1:65" s="2" customFormat="1" ht="24.2" customHeight="1">
      <c r="A440" s="35"/>
      <c r="B440" s="36"/>
      <c r="C440" s="188" t="s">
        <v>715</v>
      </c>
      <c r="D440" s="188" t="s">
        <v>147</v>
      </c>
      <c r="E440" s="189" t="s">
        <v>1509</v>
      </c>
      <c r="F440" s="190" t="s">
        <v>1510</v>
      </c>
      <c r="G440" s="191" t="s">
        <v>157</v>
      </c>
      <c r="H440" s="192">
        <v>1</v>
      </c>
      <c r="I440" s="193"/>
      <c r="J440" s="194">
        <f t="shared" si="30"/>
        <v>0</v>
      </c>
      <c r="K440" s="195"/>
      <c r="L440" s="40"/>
      <c r="M440" s="196" t="s">
        <v>1</v>
      </c>
      <c r="N440" s="197" t="s">
        <v>43</v>
      </c>
      <c r="O440" s="72"/>
      <c r="P440" s="198">
        <f t="shared" si="31"/>
        <v>0</v>
      </c>
      <c r="Q440" s="198">
        <v>0</v>
      </c>
      <c r="R440" s="198">
        <f t="shared" si="32"/>
        <v>0</v>
      </c>
      <c r="S440" s="198">
        <v>0</v>
      </c>
      <c r="T440" s="199">
        <f t="shared" si="33"/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00" t="s">
        <v>14</v>
      </c>
      <c r="AT440" s="200" t="s">
        <v>147</v>
      </c>
      <c r="AU440" s="200" t="s">
        <v>88</v>
      </c>
      <c r="AY440" s="18" t="s">
        <v>144</v>
      </c>
      <c r="BE440" s="201">
        <f t="shared" si="34"/>
        <v>0</v>
      </c>
      <c r="BF440" s="201">
        <f t="shared" si="35"/>
        <v>0</v>
      </c>
      <c r="BG440" s="201">
        <f t="shared" si="36"/>
        <v>0</v>
      </c>
      <c r="BH440" s="201">
        <f t="shared" si="37"/>
        <v>0</v>
      </c>
      <c r="BI440" s="201">
        <f t="shared" si="38"/>
        <v>0</v>
      </c>
      <c r="BJ440" s="18" t="s">
        <v>86</v>
      </c>
      <c r="BK440" s="201">
        <f t="shared" si="39"/>
        <v>0</v>
      </c>
      <c r="BL440" s="18" t="s">
        <v>14</v>
      </c>
      <c r="BM440" s="200" t="s">
        <v>1511</v>
      </c>
    </row>
    <row r="441" spans="1:65" s="2" customFormat="1" ht="24.2" customHeight="1">
      <c r="A441" s="35"/>
      <c r="B441" s="36"/>
      <c r="C441" s="188" t="s">
        <v>719</v>
      </c>
      <c r="D441" s="188" t="s">
        <v>147</v>
      </c>
      <c r="E441" s="189" t="s">
        <v>1512</v>
      </c>
      <c r="F441" s="190" t="s">
        <v>1513</v>
      </c>
      <c r="G441" s="191" t="s">
        <v>157</v>
      </c>
      <c r="H441" s="192">
        <v>1</v>
      </c>
      <c r="I441" s="193"/>
      <c r="J441" s="194">
        <f t="shared" si="30"/>
        <v>0</v>
      </c>
      <c r="K441" s="195"/>
      <c r="L441" s="40"/>
      <c r="M441" s="196" t="s">
        <v>1</v>
      </c>
      <c r="N441" s="197" t="s">
        <v>43</v>
      </c>
      <c r="O441" s="72"/>
      <c r="P441" s="198">
        <f t="shared" si="31"/>
        <v>0</v>
      </c>
      <c r="Q441" s="198">
        <v>8.0000000000000007E-5</v>
      </c>
      <c r="R441" s="198">
        <f t="shared" si="32"/>
        <v>8.0000000000000007E-5</v>
      </c>
      <c r="S441" s="198">
        <v>0</v>
      </c>
      <c r="T441" s="199">
        <f t="shared" si="33"/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00" t="s">
        <v>14</v>
      </c>
      <c r="AT441" s="200" t="s">
        <v>147</v>
      </c>
      <c r="AU441" s="200" t="s">
        <v>88</v>
      </c>
      <c r="AY441" s="18" t="s">
        <v>144</v>
      </c>
      <c r="BE441" s="201">
        <f t="shared" si="34"/>
        <v>0</v>
      </c>
      <c r="BF441" s="201">
        <f t="shared" si="35"/>
        <v>0</v>
      </c>
      <c r="BG441" s="201">
        <f t="shared" si="36"/>
        <v>0</v>
      </c>
      <c r="BH441" s="201">
        <f t="shared" si="37"/>
        <v>0</v>
      </c>
      <c r="BI441" s="201">
        <f t="shared" si="38"/>
        <v>0</v>
      </c>
      <c r="BJ441" s="18" t="s">
        <v>86</v>
      </c>
      <c r="BK441" s="201">
        <f t="shared" si="39"/>
        <v>0</v>
      </c>
      <c r="BL441" s="18" t="s">
        <v>14</v>
      </c>
      <c r="BM441" s="200" t="s">
        <v>1514</v>
      </c>
    </row>
    <row r="442" spans="1:65" s="2" customFormat="1" ht="24.2" customHeight="1">
      <c r="A442" s="35"/>
      <c r="B442" s="36"/>
      <c r="C442" s="188" t="s">
        <v>723</v>
      </c>
      <c r="D442" s="188" t="s">
        <v>147</v>
      </c>
      <c r="E442" s="189" t="s">
        <v>1515</v>
      </c>
      <c r="F442" s="190" t="s">
        <v>1516</v>
      </c>
      <c r="G442" s="191" t="s">
        <v>157</v>
      </c>
      <c r="H442" s="192">
        <v>1</v>
      </c>
      <c r="I442" s="193"/>
      <c r="J442" s="194">
        <f t="shared" si="30"/>
        <v>0</v>
      </c>
      <c r="K442" s="195"/>
      <c r="L442" s="40"/>
      <c r="M442" s="196" t="s">
        <v>1</v>
      </c>
      <c r="N442" s="197" t="s">
        <v>43</v>
      </c>
      <c r="O442" s="72"/>
      <c r="P442" s="198">
        <f t="shared" si="31"/>
        <v>0</v>
      </c>
      <c r="Q442" s="198">
        <v>0</v>
      </c>
      <c r="R442" s="198">
        <f t="shared" si="32"/>
        <v>0</v>
      </c>
      <c r="S442" s="198">
        <v>0.13100000000000001</v>
      </c>
      <c r="T442" s="199">
        <f t="shared" si="33"/>
        <v>0.13100000000000001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00" t="s">
        <v>14</v>
      </c>
      <c r="AT442" s="200" t="s">
        <v>147</v>
      </c>
      <c r="AU442" s="200" t="s">
        <v>88</v>
      </c>
      <c r="AY442" s="18" t="s">
        <v>144</v>
      </c>
      <c r="BE442" s="201">
        <f t="shared" si="34"/>
        <v>0</v>
      </c>
      <c r="BF442" s="201">
        <f t="shared" si="35"/>
        <v>0</v>
      </c>
      <c r="BG442" s="201">
        <f t="shared" si="36"/>
        <v>0</v>
      </c>
      <c r="BH442" s="201">
        <f t="shared" si="37"/>
        <v>0</v>
      </c>
      <c r="BI442" s="201">
        <f t="shared" si="38"/>
        <v>0</v>
      </c>
      <c r="BJ442" s="18" t="s">
        <v>86</v>
      </c>
      <c r="BK442" s="201">
        <f t="shared" si="39"/>
        <v>0</v>
      </c>
      <c r="BL442" s="18" t="s">
        <v>14</v>
      </c>
      <c r="BM442" s="200" t="s">
        <v>1517</v>
      </c>
    </row>
    <row r="443" spans="1:65" s="2" customFormat="1" ht="24.2" customHeight="1">
      <c r="A443" s="35"/>
      <c r="B443" s="36"/>
      <c r="C443" s="188" t="s">
        <v>729</v>
      </c>
      <c r="D443" s="188" t="s">
        <v>147</v>
      </c>
      <c r="E443" s="189" t="s">
        <v>616</v>
      </c>
      <c r="F443" s="190" t="s">
        <v>617</v>
      </c>
      <c r="G443" s="191" t="s">
        <v>520</v>
      </c>
      <c r="H443" s="261"/>
      <c r="I443" s="193"/>
      <c r="J443" s="194">
        <f t="shared" si="30"/>
        <v>0</v>
      </c>
      <c r="K443" s="195"/>
      <c r="L443" s="40"/>
      <c r="M443" s="196" t="s">
        <v>1</v>
      </c>
      <c r="N443" s="197" t="s">
        <v>43</v>
      </c>
      <c r="O443" s="72"/>
      <c r="P443" s="198">
        <f t="shared" si="31"/>
        <v>0</v>
      </c>
      <c r="Q443" s="198">
        <v>0</v>
      </c>
      <c r="R443" s="198">
        <f t="shared" si="32"/>
        <v>0</v>
      </c>
      <c r="S443" s="198">
        <v>0</v>
      </c>
      <c r="T443" s="199">
        <f t="shared" si="33"/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00" t="s">
        <v>14</v>
      </c>
      <c r="AT443" s="200" t="s">
        <v>147</v>
      </c>
      <c r="AU443" s="200" t="s">
        <v>88</v>
      </c>
      <c r="AY443" s="18" t="s">
        <v>144</v>
      </c>
      <c r="BE443" s="201">
        <f t="shared" si="34"/>
        <v>0</v>
      </c>
      <c r="BF443" s="201">
        <f t="shared" si="35"/>
        <v>0</v>
      </c>
      <c r="BG443" s="201">
        <f t="shared" si="36"/>
        <v>0</v>
      </c>
      <c r="BH443" s="201">
        <f t="shared" si="37"/>
        <v>0</v>
      </c>
      <c r="BI443" s="201">
        <f t="shared" si="38"/>
        <v>0</v>
      </c>
      <c r="BJ443" s="18" t="s">
        <v>86</v>
      </c>
      <c r="BK443" s="201">
        <f t="shared" si="39"/>
        <v>0</v>
      </c>
      <c r="BL443" s="18" t="s">
        <v>14</v>
      </c>
      <c r="BM443" s="200" t="s">
        <v>1518</v>
      </c>
    </row>
    <row r="444" spans="1:65" s="12" customFormat="1" ht="22.9" customHeight="1">
      <c r="B444" s="172"/>
      <c r="C444" s="173"/>
      <c r="D444" s="174" t="s">
        <v>77</v>
      </c>
      <c r="E444" s="186" t="s">
        <v>619</v>
      </c>
      <c r="F444" s="186" t="s">
        <v>620</v>
      </c>
      <c r="G444" s="173"/>
      <c r="H444" s="173"/>
      <c r="I444" s="176"/>
      <c r="J444" s="187">
        <f>BK444</f>
        <v>0</v>
      </c>
      <c r="K444" s="173"/>
      <c r="L444" s="178"/>
      <c r="M444" s="179"/>
      <c r="N444" s="180"/>
      <c r="O444" s="180"/>
      <c r="P444" s="181">
        <f>SUM(P445:P449)</f>
        <v>0</v>
      </c>
      <c r="Q444" s="180"/>
      <c r="R444" s="181">
        <f>SUM(R445:R449)</f>
        <v>0</v>
      </c>
      <c r="S444" s="180"/>
      <c r="T444" s="182">
        <f>SUM(T445:T449)</f>
        <v>0</v>
      </c>
      <c r="AR444" s="183" t="s">
        <v>88</v>
      </c>
      <c r="AT444" s="184" t="s">
        <v>77</v>
      </c>
      <c r="AU444" s="184" t="s">
        <v>86</v>
      </c>
      <c r="AY444" s="183" t="s">
        <v>144</v>
      </c>
      <c r="BK444" s="185">
        <f>SUM(BK445:BK449)</f>
        <v>0</v>
      </c>
    </row>
    <row r="445" spans="1:65" s="2" customFormat="1" ht="14.45" customHeight="1">
      <c r="A445" s="35"/>
      <c r="B445" s="36"/>
      <c r="C445" s="188" t="s">
        <v>733</v>
      </c>
      <c r="D445" s="188" t="s">
        <v>147</v>
      </c>
      <c r="E445" s="189" t="s">
        <v>637</v>
      </c>
      <c r="F445" s="190" t="s">
        <v>638</v>
      </c>
      <c r="G445" s="191" t="s">
        <v>157</v>
      </c>
      <c r="H445" s="192">
        <v>1</v>
      </c>
      <c r="I445" s="193"/>
      <c r="J445" s="194">
        <f>ROUND(I445*H445,2)</f>
        <v>0</v>
      </c>
      <c r="K445" s="195"/>
      <c r="L445" s="40"/>
      <c r="M445" s="196" t="s">
        <v>1</v>
      </c>
      <c r="N445" s="197" t="s">
        <v>43</v>
      </c>
      <c r="O445" s="72"/>
      <c r="P445" s="198">
        <f>O445*H445</f>
        <v>0</v>
      </c>
      <c r="Q445" s="198">
        <v>0</v>
      </c>
      <c r="R445" s="198">
        <f>Q445*H445</f>
        <v>0</v>
      </c>
      <c r="S445" s="198">
        <v>0</v>
      </c>
      <c r="T445" s="199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00" t="s">
        <v>14</v>
      </c>
      <c r="AT445" s="200" t="s">
        <v>147</v>
      </c>
      <c r="AU445" s="200" t="s">
        <v>88</v>
      </c>
      <c r="AY445" s="18" t="s">
        <v>144</v>
      </c>
      <c r="BE445" s="201">
        <f>IF(N445="základní",J445,0)</f>
        <v>0</v>
      </c>
      <c r="BF445" s="201">
        <f>IF(N445="snížená",J445,0)</f>
        <v>0</v>
      </c>
      <c r="BG445" s="201">
        <f>IF(N445="zákl. přenesená",J445,0)</f>
        <v>0</v>
      </c>
      <c r="BH445" s="201">
        <f>IF(N445="sníž. přenesená",J445,0)</f>
        <v>0</v>
      </c>
      <c r="BI445" s="201">
        <f>IF(N445="nulová",J445,0)</f>
        <v>0</v>
      </c>
      <c r="BJ445" s="18" t="s">
        <v>86</v>
      </c>
      <c r="BK445" s="201">
        <f>ROUND(I445*H445,2)</f>
        <v>0</v>
      </c>
      <c r="BL445" s="18" t="s">
        <v>14</v>
      </c>
      <c r="BM445" s="200" t="s">
        <v>1519</v>
      </c>
    </row>
    <row r="446" spans="1:65" s="2" customFormat="1" ht="24.2" customHeight="1">
      <c r="A446" s="35"/>
      <c r="B446" s="36"/>
      <c r="C446" s="250" t="s">
        <v>737</v>
      </c>
      <c r="D446" s="250" t="s">
        <v>273</v>
      </c>
      <c r="E446" s="251" t="s">
        <v>641</v>
      </c>
      <c r="F446" s="252" t="s">
        <v>642</v>
      </c>
      <c r="G446" s="253" t="s">
        <v>157</v>
      </c>
      <c r="H446" s="254">
        <v>1</v>
      </c>
      <c r="I446" s="255"/>
      <c r="J446" s="256">
        <f>ROUND(I446*H446,2)</f>
        <v>0</v>
      </c>
      <c r="K446" s="257"/>
      <c r="L446" s="258"/>
      <c r="M446" s="259" t="s">
        <v>1</v>
      </c>
      <c r="N446" s="260" t="s">
        <v>43</v>
      </c>
      <c r="O446" s="72"/>
      <c r="P446" s="198">
        <f>O446*H446</f>
        <v>0</v>
      </c>
      <c r="Q446" s="198">
        <v>0</v>
      </c>
      <c r="R446" s="198">
        <f>Q446*H446</f>
        <v>0</v>
      </c>
      <c r="S446" s="198">
        <v>0</v>
      </c>
      <c r="T446" s="199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00" t="s">
        <v>323</v>
      </c>
      <c r="AT446" s="200" t="s">
        <v>273</v>
      </c>
      <c r="AU446" s="200" t="s">
        <v>88</v>
      </c>
      <c r="AY446" s="18" t="s">
        <v>144</v>
      </c>
      <c r="BE446" s="201">
        <f>IF(N446="základní",J446,0)</f>
        <v>0</v>
      </c>
      <c r="BF446" s="201">
        <f>IF(N446="snížená",J446,0)</f>
        <v>0</v>
      </c>
      <c r="BG446" s="201">
        <f>IF(N446="zákl. přenesená",J446,0)</f>
        <v>0</v>
      </c>
      <c r="BH446" s="201">
        <f>IF(N446="sníž. přenesená",J446,0)</f>
        <v>0</v>
      </c>
      <c r="BI446" s="201">
        <f>IF(N446="nulová",J446,0)</f>
        <v>0</v>
      </c>
      <c r="BJ446" s="18" t="s">
        <v>86</v>
      </c>
      <c r="BK446" s="201">
        <f>ROUND(I446*H446,2)</f>
        <v>0</v>
      </c>
      <c r="BL446" s="18" t="s">
        <v>14</v>
      </c>
      <c r="BM446" s="200" t="s">
        <v>1520</v>
      </c>
    </row>
    <row r="447" spans="1:65" s="2" customFormat="1" ht="29.25">
      <c r="A447" s="35"/>
      <c r="B447" s="36"/>
      <c r="C447" s="37"/>
      <c r="D447" s="204" t="s">
        <v>159</v>
      </c>
      <c r="E447" s="37"/>
      <c r="F447" s="214" t="s">
        <v>644</v>
      </c>
      <c r="G447" s="37"/>
      <c r="H447" s="37"/>
      <c r="I447" s="215"/>
      <c r="J447" s="37"/>
      <c r="K447" s="37"/>
      <c r="L447" s="40"/>
      <c r="M447" s="216"/>
      <c r="N447" s="217"/>
      <c r="O447" s="72"/>
      <c r="P447" s="72"/>
      <c r="Q447" s="72"/>
      <c r="R447" s="72"/>
      <c r="S447" s="72"/>
      <c r="T447" s="73"/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T447" s="18" t="s">
        <v>159</v>
      </c>
      <c r="AU447" s="18" t="s">
        <v>88</v>
      </c>
    </row>
    <row r="448" spans="1:65" s="2" customFormat="1" ht="24.2" customHeight="1">
      <c r="A448" s="35"/>
      <c r="B448" s="36"/>
      <c r="C448" s="250" t="s">
        <v>743</v>
      </c>
      <c r="D448" s="250" t="s">
        <v>273</v>
      </c>
      <c r="E448" s="251" t="s">
        <v>646</v>
      </c>
      <c r="F448" s="252" t="s">
        <v>647</v>
      </c>
      <c r="G448" s="253" t="s">
        <v>157</v>
      </c>
      <c r="H448" s="254">
        <v>1</v>
      </c>
      <c r="I448" s="255"/>
      <c r="J448" s="256">
        <f>ROUND(I448*H448,2)</f>
        <v>0</v>
      </c>
      <c r="K448" s="257"/>
      <c r="L448" s="258"/>
      <c r="M448" s="259" t="s">
        <v>1</v>
      </c>
      <c r="N448" s="260" t="s">
        <v>43</v>
      </c>
      <c r="O448" s="72"/>
      <c r="P448" s="198">
        <f>O448*H448</f>
        <v>0</v>
      </c>
      <c r="Q448" s="198">
        <v>0</v>
      </c>
      <c r="R448" s="198">
        <f>Q448*H448</f>
        <v>0</v>
      </c>
      <c r="S448" s="198">
        <v>0</v>
      </c>
      <c r="T448" s="199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00" t="s">
        <v>323</v>
      </c>
      <c r="AT448" s="200" t="s">
        <v>273</v>
      </c>
      <c r="AU448" s="200" t="s">
        <v>88</v>
      </c>
      <c r="AY448" s="18" t="s">
        <v>144</v>
      </c>
      <c r="BE448" s="201">
        <f>IF(N448="základní",J448,0)</f>
        <v>0</v>
      </c>
      <c r="BF448" s="201">
        <f>IF(N448="snížená",J448,0)</f>
        <v>0</v>
      </c>
      <c r="BG448" s="201">
        <f>IF(N448="zákl. přenesená",J448,0)</f>
        <v>0</v>
      </c>
      <c r="BH448" s="201">
        <f>IF(N448="sníž. přenesená",J448,0)</f>
        <v>0</v>
      </c>
      <c r="BI448" s="201">
        <f>IF(N448="nulová",J448,0)</f>
        <v>0</v>
      </c>
      <c r="BJ448" s="18" t="s">
        <v>86</v>
      </c>
      <c r="BK448" s="201">
        <f>ROUND(I448*H448,2)</f>
        <v>0</v>
      </c>
      <c r="BL448" s="18" t="s">
        <v>14</v>
      </c>
      <c r="BM448" s="200" t="s">
        <v>1521</v>
      </c>
    </row>
    <row r="449" spans="1:65" s="2" customFormat="1" ht="24.2" customHeight="1">
      <c r="A449" s="35"/>
      <c r="B449" s="36"/>
      <c r="C449" s="188" t="s">
        <v>1522</v>
      </c>
      <c r="D449" s="188" t="s">
        <v>147</v>
      </c>
      <c r="E449" s="189" t="s">
        <v>672</v>
      </c>
      <c r="F449" s="190" t="s">
        <v>673</v>
      </c>
      <c r="G449" s="191" t="s">
        <v>520</v>
      </c>
      <c r="H449" s="261"/>
      <c r="I449" s="193"/>
      <c r="J449" s="194">
        <f>ROUND(I449*H449,2)</f>
        <v>0</v>
      </c>
      <c r="K449" s="195"/>
      <c r="L449" s="40"/>
      <c r="M449" s="196" t="s">
        <v>1</v>
      </c>
      <c r="N449" s="197" t="s">
        <v>43</v>
      </c>
      <c r="O449" s="72"/>
      <c r="P449" s="198">
        <f>O449*H449</f>
        <v>0</v>
      </c>
      <c r="Q449" s="198">
        <v>0</v>
      </c>
      <c r="R449" s="198">
        <f>Q449*H449</f>
        <v>0</v>
      </c>
      <c r="S449" s="198">
        <v>0</v>
      </c>
      <c r="T449" s="199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00" t="s">
        <v>14</v>
      </c>
      <c r="AT449" s="200" t="s">
        <v>147</v>
      </c>
      <c r="AU449" s="200" t="s">
        <v>88</v>
      </c>
      <c r="AY449" s="18" t="s">
        <v>144</v>
      </c>
      <c r="BE449" s="201">
        <f>IF(N449="základní",J449,0)</f>
        <v>0</v>
      </c>
      <c r="BF449" s="201">
        <f>IF(N449="snížená",J449,0)</f>
        <v>0</v>
      </c>
      <c r="BG449" s="201">
        <f>IF(N449="zákl. přenesená",J449,0)</f>
        <v>0</v>
      </c>
      <c r="BH449" s="201">
        <f>IF(N449="sníž. přenesená",J449,0)</f>
        <v>0</v>
      </c>
      <c r="BI449" s="201">
        <f>IF(N449="nulová",J449,0)</f>
        <v>0</v>
      </c>
      <c r="BJ449" s="18" t="s">
        <v>86</v>
      </c>
      <c r="BK449" s="201">
        <f>ROUND(I449*H449,2)</f>
        <v>0</v>
      </c>
      <c r="BL449" s="18" t="s">
        <v>14</v>
      </c>
      <c r="BM449" s="200" t="s">
        <v>1523</v>
      </c>
    </row>
    <row r="450" spans="1:65" s="12" customFormat="1" ht="22.9" customHeight="1">
      <c r="B450" s="172"/>
      <c r="C450" s="173"/>
      <c r="D450" s="174" t="s">
        <v>77</v>
      </c>
      <c r="E450" s="186" t="s">
        <v>1524</v>
      </c>
      <c r="F450" s="186" t="s">
        <v>1525</v>
      </c>
      <c r="G450" s="173"/>
      <c r="H450" s="173"/>
      <c r="I450" s="176"/>
      <c r="J450" s="187">
        <f>BK450</f>
        <v>0</v>
      </c>
      <c r="K450" s="173"/>
      <c r="L450" s="178"/>
      <c r="M450" s="179"/>
      <c r="N450" s="180"/>
      <c r="O450" s="180"/>
      <c r="P450" s="181">
        <f>SUM(P451:P494)</f>
        <v>0</v>
      </c>
      <c r="Q450" s="180"/>
      <c r="R450" s="181">
        <f>SUM(R451:R494)</f>
        <v>0.52493999999999985</v>
      </c>
      <c r="S450" s="180"/>
      <c r="T450" s="182">
        <f>SUM(T451:T494)</f>
        <v>0</v>
      </c>
      <c r="AR450" s="183" t="s">
        <v>88</v>
      </c>
      <c r="AT450" s="184" t="s">
        <v>77</v>
      </c>
      <c r="AU450" s="184" t="s">
        <v>86</v>
      </c>
      <c r="AY450" s="183" t="s">
        <v>144</v>
      </c>
      <c r="BK450" s="185">
        <f>SUM(BK451:BK494)</f>
        <v>0</v>
      </c>
    </row>
    <row r="451" spans="1:65" s="2" customFormat="1" ht="14.45" customHeight="1">
      <c r="A451" s="35"/>
      <c r="B451" s="36"/>
      <c r="C451" s="188" t="s">
        <v>747</v>
      </c>
      <c r="D451" s="188" t="s">
        <v>147</v>
      </c>
      <c r="E451" s="189" t="s">
        <v>1526</v>
      </c>
      <c r="F451" s="190" t="s">
        <v>1527</v>
      </c>
      <c r="G451" s="191" t="s">
        <v>174</v>
      </c>
      <c r="H451" s="192">
        <v>68.959999999999994</v>
      </c>
      <c r="I451" s="193"/>
      <c r="J451" s="194">
        <f>ROUND(I451*H451,2)</f>
        <v>0</v>
      </c>
      <c r="K451" s="195"/>
      <c r="L451" s="40"/>
      <c r="M451" s="196" t="s">
        <v>1</v>
      </c>
      <c r="N451" s="197" t="s">
        <v>43</v>
      </c>
      <c r="O451" s="72"/>
      <c r="P451" s="198">
        <f>O451*H451</f>
        <v>0</v>
      </c>
      <c r="Q451" s="198">
        <v>0</v>
      </c>
      <c r="R451" s="198">
        <f>Q451*H451</f>
        <v>0</v>
      </c>
      <c r="S451" s="198">
        <v>0</v>
      </c>
      <c r="T451" s="199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00" t="s">
        <v>14</v>
      </c>
      <c r="AT451" s="200" t="s">
        <v>147</v>
      </c>
      <c r="AU451" s="200" t="s">
        <v>88</v>
      </c>
      <c r="AY451" s="18" t="s">
        <v>144</v>
      </c>
      <c r="BE451" s="201">
        <f>IF(N451="základní",J451,0)</f>
        <v>0</v>
      </c>
      <c r="BF451" s="201">
        <f>IF(N451="snížená",J451,0)</f>
        <v>0</v>
      </c>
      <c r="BG451" s="201">
        <f>IF(N451="zákl. přenesená",J451,0)</f>
        <v>0</v>
      </c>
      <c r="BH451" s="201">
        <f>IF(N451="sníž. přenesená",J451,0)</f>
        <v>0</v>
      </c>
      <c r="BI451" s="201">
        <f>IF(N451="nulová",J451,0)</f>
        <v>0</v>
      </c>
      <c r="BJ451" s="18" t="s">
        <v>86</v>
      </c>
      <c r="BK451" s="201">
        <f>ROUND(I451*H451,2)</f>
        <v>0</v>
      </c>
      <c r="BL451" s="18" t="s">
        <v>14</v>
      </c>
      <c r="BM451" s="200" t="s">
        <v>1528</v>
      </c>
    </row>
    <row r="452" spans="1:65" s="2" customFormat="1" ht="14.45" customHeight="1">
      <c r="A452" s="35"/>
      <c r="B452" s="36"/>
      <c r="C452" s="188" t="s">
        <v>752</v>
      </c>
      <c r="D452" s="188" t="s">
        <v>147</v>
      </c>
      <c r="E452" s="189" t="s">
        <v>1529</v>
      </c>
      <c r="F452" s="190" t="s">
        <v>1530</v>
      </c>
      <c r="G452" s="191" t="s">
        <v>174</v>
      </c>
      <c r="H452" s="192">
        <v>68.959999999999994</v>
      </c>
      <c r="I452" s="193"/>
      <c r="J452" s="194">
        <f>ROUND(I452*H452,2)</f>
        <v>0</v>
      </c>
      <c r="K452" s="195"/>
      <c r="L452" s="40"/>
      <c r="M452" s="196" t="s">
        <v>1</v>
      </c>
      <c r="N452" s="197" t="s">
        <v>43</v>
      </c>
      <c r="O452" s="72"/>
      <c r="P452" s="198">
        <f>O452*H452</f>
        <v>0</v>
      </c>
      <c r="Q452" s="198">
        <v>7.4999999999999997E-3</v>
      </c>
      <c r="R452" s="198">
        <f>Q452*H452</f>
        <v>0.51719999999999988</v>
      </c>
      <c r="S452" s="198">
        <v>0</v>
      </c>
      <c r="T452" s="199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00" t="s">
        <v>14</v>
      </c>
      <c r="AT452" s="200" t="s">
        <v>147</v>
      </c>
      <c r="AU452" s="200" t="s">
        <v>88</v>
      </c>
      <c r="AY452" s="18" t="s">
        <v>144</v>
      </c>
      <c r="BE452" s="201">
        <f>IF(N452="základní",J452,0)</f>
        <v>0</v>
      </c>
      <c r="BF452" s="201">
        <f>IF(N452="snížená",J452,0)</f>
        <v>0</v>
      </c>
      <c r="BG452" s="201">
        <f>IF(N452="zákl. přenesená",J452,0)</f>
        <v>0</v>
      </c>
      <c r="BH452" s="201">
        <f>IF(N452="sníž. přenesená",J452,0)</f>
        <v>0</v>
      </c>
      <c r="BI452" s="201">
        <f>IF(N452="nulová",J452,0)</f>
        <v>0</v>
      </c>
      <c r="BJ452" s="18" t="s">
        <v>86</v>
      </c>
      <c r="BK452" s="201">
        <f>ROUND(I452*H452,2)</f>
        <v>0</v>
      </c>
      <c r="BL452" s="18" t="s">
        <v>14</v>
      </c>
      <c r="BM452" s="200" t="s">
        <v>1531</v>
      </c>
    </row>
    <row r="453" spans="1:65" s="2" customFormat="1" ht="24.2" customHeight="1">
      <c r="A453" s="35"/>
      <c r="B453" s="36"/>
      <c r="C453" s="188" t="s">
        <v>756</v>
      </c>
      <c r="D453" s="188" t="s">
        <v>147</v>
      </c>
      <c r="E453" s="189" t="s">
        <v>1532</v>
      </c>
      <c r="F453" s="190" t="s">
        <v>1533</v>
      </c>
      <c r="G453" s="191" t="s">
        <v>217</v>
      </c>
      <c r="H453" s="192">
        <v>71.599999999999994</v>
      </c>
      <c r="I453" s="193"/>
      <c r="J453" s="194">
        <f>ROUND(I453*H453,2)</f>
        <v>0</v>
      </c>
      <c r="K453" s="195"/>
      <c r="L453" s="40"/>
      <c r="M453" s="196" t="s">
        <v>1</v>
      </c>
      <c r="N453" s="197" t="s">
        <v>43</v>
      </c>
      <c r="O453" s="72"/>
      <c r="P453" s="198">
        <f>O453*H453</f>
        <v>0</v>
      </c>
      <c r="Q453" s="198">
        <v>0</v>
      </c>
      <c r="R453" s="198">
        <f>Q453*H453</f>
        <v>0</v>
      </c>
      <c r="S453" s="198">
        <v>0</v>
      </c>
      <c r="T453" s="199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00" t="s">
        <v>14</v>
      </c>
      <c r="AT453" s="200" t="s">
        <v>147</v>
      </c>
      <c r="AU453" s="200" t="s">
        <v>88</v>
      </c>
      <c r="AY453" s="18" t="s">
        <v>144</v>
      </c>
      <c r="BE453" s="201">
        <f>IF(N453="základní",J453,0)</f>
        <v>0</v>
      </c>
      <c r="BF453" s="201">
        <f>IF(N453="snížená",J453,0)</f>
        <v>0</v>
      </c>
      <c r="BG453" s="201">
        <f>IF(N453="zákl. přenesená",J453,0)</f>
        <v>0</v>
      </c>
      <c r="BH453" s="201">
        <f>IF(N453="sníž. přenesená",J453,0)</f>
        <v>0</v>
      </c>
      <c r="BI453" s="201">
        <f>IF(N453="nulová",J453,0)</f>
        <v>0</v>
      </c>
      <c r="BJ453" s="18" t="s">
        <v>86</v>
      </c>
      <c r="BK453" s="201">
        <f>ROUND(I453*H453,2)</f>
        <v>0</v>
      </c>
      <c r="BL453" s="18" t="s">
        <v>14</v>
      </c>
      <c r="BM453" s="200" t="s">
        <v>1534</v>
      </c>
    </row>
    <row r="454" spans="1:65" s="14" customFormat="1" ht="11.25">
      <c r="B454" s="218"/>
      <c r="C454" s="219"/>
      <c r="D454" s="204" t="s">
        <v>153</v>
      </c>
      <c r="E454" s="220" t="s">
        <v>1</v>
      </c>
      <c r="F454" s="221" t="s">
        <v>1158</v>
      </c>
      <c r="G454" s="219"/>
      <c r="H454" s="220" t="s">
        <v>1</v>
      </c>
      <c r="I454" s="222"/>
      <c r="J454" s="219"/>
      <c r="K454" s="219"/>
      <c r="L454" s="223"/>
      <c r="M454" s="224"/>
      <c r="N454" s="225"/>
      <c r="O454" s="225"/>
      <c r="P454" s="225"/>
      <c r="Q454" s="225"/>
      <c r="R454" s="225"/>
      <c r="S454" s="225"/>
      <c r="T454" s="226"/>
      <c r="AT454" s="227" t="s">
        <v>153</v>
      </c>
      <c r="AU454" s="227" t="s">
        <v>88</v>
      </c>
      <c r="AV454" s="14" t="s">
        <v>86</v>
      </c>
      <c r="AW454" s="14" t="s">
        <v>34</v>
      </c>
      <c r="AX454" s="14" t="s">
        <v>78</v>
      </c>
      <c r="AY454" s="227" t="s">
        <v>144</v>
      </c>
    </row>
    <row r="455" spans="1:65" s="13" customFormat="1" ht="11.25">
      <c r="B455" s="202"/>
      <c r="C455" s="203"/>
      <c r="D455" s="204" t="s">
        <v>153</v>
      </c>
      <c r="E455" s="205" t="s">
        <v>1</v>
      </c>
      <c r="F455" s="206" t="s">
        <v>1159</v>
      </c>
      <c r="G455" s="203"/>
      <c r="H455" s="207">
        <v>8.8000000000000007</v>
      </c>
      <c r="I455" s="208"/>
      <c r="J455" s="203"/>
      <c r="K455" s="203"/>
      <c r="L455" s="209"/>
      <c r="M455" s="210"/>
      <c r="N455" s="211"/>
      <c r="O455" s="211"/>
      <c r="P455" s="211"/>
      <c r="Q455" s="211"/>
      <c r="R455" s="211"/>
      <c r="S455" s="211"/>
      <c r="T455" s="212"/>
      <c r="AT455" s="213" t="s">
        <v>153</v>
      </c>
      <c r="AU455" s="213" t="s">
        <v>88</v>
      </c>
      <c r="AV455" s="13" t="s">
        <v>88</v>
      </c>
      <c r="AW455" s="13" t="s">
        <v>34</v>
      </c>
      <c r="AX455" s="13" t="s">
        <v>78</v>
      </c>
      <c r="AY455" s="213" t="s">
        <v>144</v>
      </c>
    </row>
    <row r="456" spans="1:65" s="14" customFormat="1" ht="11.25">
      <c r="B456" s="218"/>
      <c r="C456" s="219"/>
      <c r="D456" s="204" t="s">
        <v>153</v>
      </c>
      <c r="E456" s="220" t="s">
        <v>1</v>
      </c>
      <c r="F456" s="221" t="s">
        <v>1160</v>
      </c>
      <c r="G456" s="219"/>
      <c r="H456" s="220" t="s">
        <v>1</v>
      </c>
      <c r="I456" s="222"/>
      <c r="J456" s="219"/>
      <c r="K456" s="219"/>
      <c r="L456" s="223"/>
      <c r="M456" s="224"/>
      <c r="N456" s="225"/>
      <c r="O456" s="225"/>
      <c r="P456" s="225"/>
      <c r="Q456" s="225"/>
      <c r="R456" s="225"/>
      <c r="S456" s="225"/>
      <c r="T456" s="226"/>
      <c r="AT456" s="227" t="s">
        <v>153</v>
      </c>
      <c r="AU456" s="227" t="s">
        <v>88</v>
      </c>
      <c r="AV456" s="14" t="s">
        <v>86</v>
      </c>
      <c r="AW456" s="14" t="s">
        <v>34</v>
      </c>
      <c r="AX456" s="14" t="s">
        <v>78</v>
      </c>
      <c r="AY456" s="227" t="s">
        <v>144</v>
      </c>
    </row>
    <row r="457" spans="1:65" s="13" customFormat="1" ht="11.25">
      <c r="B457" s="202"/>
      <c r="C457" s="203"/>
      <c r="D457" s="204" t="s">
        <v>153</v>
      </c>
      <c r="E457" s="205" t="s">
        <v>1</v>
      </c>
      <c r="F457" s="206" t="s">
        <v>1161</v>
      </c>
      <c r="G457" s="203"/>
      <c r="H457" s="207">
        <v>24.2</v>
      </c>
      <c r="I457" s="208"/>
      <c r="J457" s="203"/>
      <c r="K457" s="203"/>
      <c r="L457" s="209"/>
      <c r="M457" s="210"/>
      <c r="N457" s="211"/>
      <c r="O457" s="211"/>
      <c r="P457" s="211"/>
      <c r="Q457" s="211"/>
      <c r="R457" s="211"/>
      <c r="S457" s="211"/>
      <c r="T457" s="212"/>
      <c r="AT457" s="213" t="s">
        <v>153</v>
      </c>
      <c r="AU457" s="213" t="s">
        <v>88</v>
      </c>
      <c r="AV457" s="13" t="s">
        <v>88</v>
      </c>
      <c r="AW457" s="13" t="s">
        <v>34</v>
      </c>
      <c r="AX457" s="13" t="s">
        <v>78</v>
      </c>
      <c r="AY457" s="213" t="s">
        <v>144</v>
      </c>
    </row>
    <row r="458" spans="1:65" s="14" customFormat="1" ht="11.25">
      <c r="B458" s="218"/>
      <c r="C458" s="219"/>
      <c r="D458" s="204" t="s">
        <v>153</v>
      </c>
      <c r="E458" s="220" t="s">
        <v>1</v>
      </c>
      <c r="F458" s="221" t="s">
        <v>1164</v>
      </c>
      <c r="G458" s="219"/>
      <c r="H458" s="220" t="s">
        <v>1</v>
      </c>
      <c r="I458" s="222"/>
      <c r="J458" s="219"/>
      <c r="K458" s="219"/>
      <c r="L458" s="223"/>
      <c r="M458" s="224"/>
      <c r="N458" s="225"/>
      <c r="O458" s="225"/>
      <c r="P458" s="225"/>
      <c r="Q458" s="225"/>
      <c r="R458" s="225"/>
      <c r="S458" s="225"/>
      <c r="T458" s="226"/>
      <c r="AT458" s="227" t="s">
        <v>153</v>
      </c>
      <c r="AU458" s="227" t="s">
        <v>88</v>
      </c>
      <c r="AV458" s="14" t="s">
        <v>86</v>
      </c>
      <c r="AW458" s="14" t="s">
        <v>34</v>
      </c>
      <c r="AX458" s="14" t="s">
        <v>78</v>
      </c>
      <c r="AY458" s="227" t="s">
        <v>144</v>
      </c>
    </row>
    <row r="459" spans="1:65" s="13" customFormat="1" ht="11.25">
      <c r="B459" s="202"/>
      <c r="C459" s="203"/>
      <c r="D459" s="204" t="s">
        <v>153</v>
      </c>
      <c r="E459" s="205" t="s">
        <v>1</v>
      </c>
      <c r="F459" s="206" t="s">
        <v>1165</v>
      </c>
      <c r="G459" s="203"/>
      <c r="H459" s="207">
        <v>12.6</v>
      </c>
      <c r="I459" s="208"/>
      <c r="J459" s="203"/>
      <c r="K459" s="203"/>
      <c r="L459" s="209"/>
      <c r="M459" s="210"/>
      <c r="N459" s="211"/>
      <c r="O459" s="211"/>
      <c r="P459" s="211"/>
      <c r="Q459" s="211"/>
      <c r="R459" s="211"/>
      <c r="S459" s="211"/>
      <c r="T459" s="212"/>
      <c r="AT459" s="213" t="s">
        <v>153</v>
      </c>
      <c r="AU459" s="213" t="s">
        <v>88</v>
      </c>
      <c r="AV459" s="13" t="s">
        <v>88</v>
      </c>
      <c r="AW459" s="13" t="s">
        <v>34</v>
      </c>
      <c r="AX459" s="13" t="s">
        <v>78</v>
      </c>
      <c r="AY459" s="213" t="s">
        <v>144</v>
      </c>
    </row>
    <row r="460" spans="1:65" s="14" customFormat="1" ht="11.25">
      <c r="B460" s="218"/>
      <c r="C460" s="219"/>
      <c r="D460" s="204" t="s">
        <v>153</v>
      </c>
      <c r="E460" s="220" t="s">
        <v>1</v>
      </c>
      <c r="F460" s="221" t="s">
        <v>1166</v>
      </c>
      <c r="G460" s="219"/>
      <c r="H460" s="220" t="s">
        <v>1</v>
      </c>
      <c r="I460" s="222"/>
      <c r="J460" s="219"/>
      <c r="K460" s="219"/>
      <c r="L460" s="223"/>
      <c r="M460" s="224"/>
      <c r="N460" s="225"/>
      <c r="O460" s="225"/>
      <c r="P460" s="225"/>
      <c r="Q460" s="225"/>
      <c r="R460" s="225"/>
      <c r="S460" s="225"/>
      <c r="T460" s="226"/>
      <c r="AT460" s="227" t="s">
        <v>153</v>
      </c>
      <c r="AU460" s="227" t="s">
        <v>88</v>
      </c>
      <c r="AV460" s="14" t="s">
        <v>86</v>
      </c>
      <c r="AW460" s="14" t="s">
        <v>34</v>
      </c>
      <c r="AX460" s="14" t="s">
        <v>78</v>
      </c>
      <c r="AY460" s="227" t="s">
        <v>144</v>
      </c>
    </row>
    <row r="461" spans="1:65" s="13" customFormat="1" ht="11.25">
      <c r="B461" s="202"/>
      <c r="C461" s="203"/>
      <c r="D461" s="204" t="s">
        <v>153</v>
      </c>
      <c r="E461" s="205" t="s">
        <v>1</v>
      </c>
      <c r="F461" s="206" t="s">
        <v>1167</v>
      </c>
      <c r="G461" s="203"/>
      <c r="H461" s="207">
        <v>17.600000000000001</v>
      </c>
      <c r="I461" s="208"/>
      <c r="J461" s="203"/>
      <c r="K461" s="203"/>
      <c r="L461" s="209"/>
      <c r="M461" s="210"/>
      <c r="N461" s="211"/>
      <c r="O461" s="211"/>
      <c r="P461" s="211"/>
      <c r="Q461" s="211"/>
      <c r="R461" s="211"/>
      <c r="S461" s="211"/>
      <c r="T461" s="212"/>
      <c r="AT461" s="213" t="s">
        <v>153</v>
      </c>
      <c r="AU461" s="213" t="s">
        <v>88</v>
      </c>
      <c r="AV461" s="13" t="s">
        <v>88</v>
      </c>
      <c r="AW461" s="13" t="s">
        <v>34</v>
      </c>
      <c r="AX461" s="13" t="s">
        <v>78</v>
      </c>
      <c r="AY461" s="213" t="s">
        <v>144</v>
      </c>
    </row>
    <row r="462" spans="1:65" s="14" customFormat="1" ht="11.25">
      <c r="B462" s="218"/>
      <c r="C462" s="219"/>
      <c r="D462" s="204" t="s">
        <v>153</v>
      </c>
      <c r="E462" s="220" t="s">
        <v>1</v>
      </c>
      <c r="F462" s="221" t="s">
        <v>1174</v>
      </c>
      <c r="G462" s="219"/>
      <c r="H462" s="220" t="s">
        <v>1</v>
      </c>
      <c r="I462" s="222"/>
      <c r="J462" s="219"/>
      <c r="K462" s="219"/>
      <c r="L462" s="223"/>
      <c r="M462" s="224"/>
      <c r="N462" s="225"/>
      <c r="O462" s="225"/>
      <c r="P462" s="225"/>
      <c r="Q462" s="225"/>
      <c r="R462" s="225"/>
      <c r="S462" s="225"/>
      <c r="T462" s="226"/>
      <c r="AT462" s="227" t="s">
        <v>153</v>
      </c>
      <c r="AU462" s="227" t="s">
        <v>88</v>
      </c>
      <c r="AV462" s="14" t="s">
        <v>86</v>
      </c>
      <c r="AW462" s="14" t="s">
        <v>34</v>
      </c>
      <c r="AX462" s="14" t="s">
        <v>78</v>
      </c>
      <c r="AY462" s="227" t="s">
        <v>144</v>
      </c>
    </row>
    <row r="463" spans="1:65" s="13" customFormat="1" ht="11.25">
      <c r="B463" s="202"/>
      <c r="C463" s="203"/>
      <c r="D463" s="204" t="s">
        <v>153</v>
      </c>
      <c r="E463" s="205" t="s">
        <v>1</v>
      </c>
      <c r="F463" s="206" t="s">
        <v>1175</v>
      </c>
      <c r="G463" s="203"/>
      <c r="H463" s="207">
        <v>8.4</v>
      </c>
      <c r="I463" s="208"/>
      <c r="J463" s="203"/>
      <c r="K463" s="203"/>
      <c r="L463" s="209"/>
      <c r="M463" s="210"/>
      <c r="N463" s="211"/>
      <c r="O463" s="211"/>
      <c r="P463" s="211"/>
      <c r="Q463" s="211"/>
      <c r="R463" s="211"/>
      <c r="S463" s="211"/>
      <c r="T463" s="212"/>
      <c r="AT463" s="213" t="s">
        <v>153</v>
      </c>
      <c r="AU463" s="213" t="s">
        <v>88</v>
      </c>
      <c r="AV463" s="13" t="s">
        <v>88</v>
      </c>
      <c r="AW463" s="13" t="s">
        <v>34</v>
      </c>
      <c r="AX463" s="13" t="s">
        <v>78</v>
      </c>
      <c r="AY463" s="213" t="s">
        <v>144</v>
      </c>
    </row>
    <row r="464" spans="1:65" s="15" customFormat="1" ht="11.25">
      <c r="B464" s="228"/>
      <c r="C464" s="229"/>
      <c r="D464" s="204" t="s">
        <v>153</v>
      </c>
      <c r="E464" s="230" t="s">
        <v>1</v>
      </c>
      <c r="F464" s="231" t="s">
        <v>164</v>
      </c>
      <c r="G464" s="229"/>
      <c r="H464" s="232">
        <v>71.600000000000009</v>
      </c>
      <c r="I464" s="233"/>
      <c r="J464" s="229"/>
      <c r="K464" s="229"/>
      <c r="L464" s="234"/>
      <c r="M464" s="235"/>
      <c r="N464" s="236"/>
      <c r="O464" s="236"/>
      <c r="P464" s="236"/>
      <c r="Q464" s="236"/>
      <c r="R464" s="236"/>
      <c r="S464" s="236"/>
      <c r="T464" s="237"/>
      <c r="AT464" s="238" t="s">
        <v>153</v>
      </c>
      <c r="AU464" s="238" t="s">
        <v>88</v>
      </c>
      <c r="AV464" s="15" t="s">
        <v>151</v>
      </c>
      <c r="AW464" s="15" t="s">
        <v>34</v>
      </c>
      <c r="AX464" s="15" t="s">
        <v>86</v>
      </c>
      <c r="AY464" s="238" t="s">
        <v>144</v>
      </c>
    </row>
    <row r="465" spans="1:65" s="2" customFormat="1" ht="24.2" customHeight="1">
      <c r="A465" s="35"/>
      <c r="B465" s="36"/>
      <c r="C465" s="250" t="s">
        <v>760</v>
      </c>
      <c r="D465" s="250" t="s">
        <v>273</v>
      </c>
      <c r="E465" s="251" t="s">
        <v>1535</v>
      </c>
      <c r="F465" s="252" t="s">
        <v>1536</v>
      </c>
      <c r="G465" s="253" t="s">
        <v>157</v>
      </c>
      <c r="H465" s="254">
        <v>239</v>
      </c>
      <c r="I465" s="255"/>
      <c r="J465" s="256">
        <f>ROUND(I465*H465,2)</f>
        <v>0</v>
      </c>
      <c r="K465" s="257"/>
      <c r="L465" s="258"/>
      <c r="M465" s="259" t="s">
        <v>1</v>
      </c>
      <c r="N465" s="260" t="s">
        <v>43</v>
      </c>
      <c r="O465" s="72"/>
      <c r="P465" s="198">
        <f>O465*H465</f>
        <v>0</v>
      </c>
      <c r="Q465" s="198">
        <v>0</v>
      </c>
      <c r="R465" s="198">
        <f>Q465*H465</f>
        <v>0</v>
      </c>
      <c r="S465" s="198">
        <v>0</v>
      </c>
      <c r="T465" s="199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00" t="s">
        <v>323</v>
      </c>
      <c r="AT465" s="200" t="s">
        <v>273</v>
      </c>
      <c r="AU465" s="200" t="s">
        <v>88</v>
      </c>
      <c r="AY465" s="18" t="s">
        <v>144</v>
      </c>
      <c r="BE465" s="201">
        <f>IF(N465="základní",J465,0)</f>
        <v>0</v>
      </c>
      <c r="BF465" s="201">
        <f>IF(N465="snížená",J465,0)</f>
        <v>0</v>
      </c>
      <c r="BG465" s="201">
        <f>IF(N465="zákl. přenesená",J465,0)</f>
        <v>0</v>
      </c>
      <c r="BH465" s="201">
        <f>IF(N465="sníž. přenesená",J465,0)</f>
        <v>0</v>
      </c>
      <c r="BI465" s="201">
        <f>IF(N465="nulová",J465,0)</f>
        <v>0</v>
      </c>
      <c r="BJ465" s="18" t="s">
        <v>86</v>
      </c>
      <c r="BK465" s="201">
        <f>ROUND(I465*H465,2)</f>
        <v>0</v>
      </c>
      <c r="BL465" s="18" t="s">
        <v>14</v>
      </c>
      <c r="BM465" s="200" t="s">
        <v>1537</v>
      </c>
    </row>
    <row r="466" spans="1:65" s="2" customFormat="1" ht="39">
      <c r="A466" s="35"/>
      <c r="B466" s="36"/>
      <c r="C466" s="37"/>
      <c r="D466" s="204" t="s">
        <v>159</v>
      </c>
      <c r="E466" s="37"/>
      <c r="F466" s="214" t="s">
        <v>1538</v>
      </c>
      <c r="G466" s="37"/>
      <c r="H466" s="37"/>
      <c r="I466" s="215"/>
      <c r="J466" s="37"/>
      <c r="K466" s="37"/>
      <c r="L466" s="40"/>
      <c r="M466" s="216"/>
      <c r="N466" s="217"/>
      <c r="O466" s="72"/>
      <c r="P466" s="72"/>
      <c r="Q466" s="72"/>
      <c r="R466" s="72"/>
      <c r="S466" s="72"/>
      <c r="T466" s="73"/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T466" s="18" t="s">
        <v>159</v>
      </c>
      <c r="AU466" s="18" t="s">
        <v>88</v>
      </c>
    </row>
    <row r="467" spans="1:65" s="13" customFormat="1" ht="11.25">
      <c r="B467" s="202"/>
      <c r="C467" s="203"/>
      <c r="D467" s="204" t="s">
        <v>153</v>
      </c>
      <c r="E467" s="205" t="s">
        <v>1</v>
      </c>
      <c r="F467" s="206" t="s">
        <v>1539</v>
      </c>
      <c r="G467" s="203"/>
      <c r="H467" s="207">
        <v>238.667</v>
      </c>
      <c r="I467" s="208"/>
      <c r="J467" s="203"/>
      <c r="K467" s="203"/>
      <c r="L467" s="209"/>
      <c r="M467" s="210"/>
      <c r="N467" s="211"/>
      <c r="O467" s="211"/>
      <c r="P467" s="211"/>
      <c r="Q467" s="211"/>
      <c r="R467" s="211"/>
      <c r="S467" s="211"/>
      <c r="T467" s="212"/>
      <c r="AT467" s="213" t="s">
        <v>153</v>
      </c>
      <c r="AU467" s="213" t="s">
        <v>88</v>
      </c>
      <c r="AV467" s="13" t="s">
        <v>88</v>
      </c>
      <c r="AW467" s="13" t="s">
        <v>34</v>
      </c>
      <c r="AX467" s="13" t="s">
        <v>78</v>
      </c>
      <c r="AY467" s="213" t="s">
        <v>144</v>
      </c>
    </row>
    <row r="468" spans="1:65" s="13" customFormat="1" ht="11.25">
      <c r="B468" s="202"/>
      <c r="C468" s="203"/>
      <c r="D468" s="204" t="s">
        <v>153</v>
      </c>
      <c r="E468" s="205" t="s">
        <v>1</v>
      </c>
      <c r="F468" s="206" t="s">
        <v>1540</v>
      </c>
      <c r="G468" s="203"/>
      <c r="H468" s="207">
        <v>239</v>
      </c>
      <c r="I468" s="208"/>
      <c r="J468" s="203"/>
      <c r="K468" s="203"/>
      <c r="L468" s="209"/>
      <c r="M468" s="210"/>
      <c r="N468" s="211"/>
      <c r="O468" s="211"/>
      <c r="P468" s="211"/>
      <c r="Q468" s="211"/>
      <c r="R468" s="211"/>
      <c r="S468" s="211"/>
      <c r="T468" s="212"/>
      <c r="AT468" s="213" t="s">
        <v>153</v>
      </c>
      <c r="AU468" s="213" t="s">
        <v>88</v>
      </c>
      <c r="AV468" s="13" t="s">
        <v>88</v>
      </c>
      <c r="AW468" s="13" t="s">
        <v>34</v>
      </c>
      <c r="AX468" s="13" t="s">
        <v>86</v>
      </c>
      <c r="AY468" s="213" t="s">
        <v>144</v>
      </c>
    </row>
    <row r="469" spans="1:65" s="2" customFormat="1" ht="24.2" customHeight="1">
      <c r="A469" s="35"/>
      <c r="B469" s="36"/>
      <c r="C469" s="188" t="s">
        <v>765</v>
      </c>
      <c r="D469" s="188" t="s">
        <v>147</v>
      </c>
      <c r="E469" s="189" t="s">
        <v>1541</v>
      </c>
      <c r="F469" s="190" t="s">
        <v>1542</v>
      </c>
      <c r="G469" s="191" t="s">
        <v>174</v>
      </c>
      <c r="H469" s="192">
        <v>68.959999999999994</v>
      </c>
      <c r="I469" s="193"/>
      <c r="J469" s="194">
        <f>ROUND(I469*H469,2)</f>
        <v>0</v>
      </c>
      <c r="K469" s="195"/>
      <c r="L469" s="40"/>
      <c r="M469" s="196" t="s">
        <v>1</v>
      </c>
      <c r="N469" s="197" t="s">
        <v>43</v>
      </c>
      <c r="O469" s="72"/>
      <c r="P469" s="198">
        <f>O469*H469</f>
        <v>0</v>
      </c>
      <c r="Q469" s="198">
        <v>0</v>
      </c>
      <c r="R469" s="198">
        <f>Q469*H469</f>
        <v>0</v>
      </c>
      <c r="S469" s="198">
        <v>0</v>
      </c>
      <c r="T469" s="199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00" t="s">
        <v>14</v>
      </c>
      <c r="AT469" s="200" t="s">
        <v>147</v>
      </c>
      <c r="AU469" s="200" t="s">
        <v>88</v>
      </c>
      <c r="AY469" s="18" t="s">
        <v>144</v>
      </c>
      <c r="BE469" s="201">
        <f>IF(N469="základní",J469,0)</f>
        <v>0</v>
      </c>
      <c r="BF469" s="201">
        <f>IF(N469="snížená",J469,0)</f>
        <v>0</v>
      </c>
      <c r="BG469" s="201">
        <f>IF(N469="zákl. přenesená",J469,0)</f>
        <v>0</v>
      </c>
      <c r="BH469" s="201">
        <f>IF(N469="sníž. přenesená",J469,0)</f>
        <v>0</v>
      </c>
      <c r="BI469" s="201">
        <f>IF(N469="nulová",J469,0)</f>
        <v>0</v>
      </c>
      <c r="BJ469" s="18" t="s">
        <v>86</v>
      </c>
      <c r="BK469" s="201">
        <f>ROUND(I469*H469,2)</f>
        <v>0</v>
      </c>
      <c r="BL469" s="18" t="s">
        <v>14</v>
      </c>
      <c r="BM469" s="200" t="s">
        <v>1543</v>
      </c>
    </row>
    <row r="470" spans="1:65" s="14" customFormat="1" ht="11.25">
      <c r="B470" s="218"/>
      <c r="C470" s="219"/>
      <c r="D470" s="204" t="s">
        <v>153</v>
      </c>
      <c r="E470" s="220" t="s">
        <v>1</v>
      </c>
      <c r="F470" s="221" t="s">
        <v>1158</v>
      </c>
      <c r="G470" s="219"/>
      <c r="H470" s="220" t="s">
        <v>1</v>
      </c>
      <c r="I470" s="222"/>
      <c r="J470" s="219"/>
      <c r="K470" s="219"/>
      <c r="L470" s="223"/>
      <c r="M470" s="224"/>
      <c r="N470" s="225"/>
      <c r="O470" s="225"/>
      <c r="P470" s="225"/>
      <c r="Q470" s="225"/>
      <c r="R470" s="225"/>
      <c r="S470" s="225"/>
      <c r="T470" s="226"/>
      <c r="AT470" s="227" t="s">
        <v>153</v>
      </c>
      <c r="AU470" s="227" t="s">
        <v>88</v>
      </c>
      <c r="AV470" s="14" t="s">
        <v>86</v>
      </c>
      <c r="AW470" s="14" t="s">
        <v>34</v>
      </c>
      <c r="AX470" s="14" t="s">
        <v>78</v>
      </c>
      <c r="AY470" s="227" t="s">
        <v>144</v>
      </c>
    </row>
    <row r="471" spans="1:65" s="13" customFormat="1" ht="11.25">
      <c r="B471" s="202"/>
      <c r="C471" s="203"/>
      <c r="D471" s="204" t="s">
        <v>153</v>
      </c>
      <c r="E471" s="205" t="s">
        <v>1</v>
      </c>
      <c r="F471" s="206" t="s">
        <v>1196</v>
      </c>
      <c r="G471" s="203"/>
      <c r="H471" s="207">
        <v>4.68</v>
      </c>
      <c r="I471" s="208"/>
      <c r="J471" s="203"/>
      <c r="K471" s="203"/>
      <c r="L471" s="209"/>
      <c r="M471" s="210"/>
      <c r="N471" s="211"/>
      <c r="O471" s="211"/>
      <c r="P471" s="211"/>
      <c r="Q471" s="211"/>
      <c r="R471" s="211"/>
      <c r="S471" s="211"/>
      <c r="T471" s="212"/>
      <c r="AT471" s="213" t="s">
        <v>153</v>
      </c>
      <c r="AU471" s="213" t="s">
        <v>88</v>
      </c>
      <c r="AV471" s="13" t="s">
        <v>88</v>
      </c>
      <c r="AW471" s="13" t="s">
        <v>34</v>
      </c>
      <c r="AX471" s="13" t="s">
        <v>78</v>
      </c>
      <c r="AY471" s="213" t="s">
        <v>144</v>
      </c>
    </row>
    <row r="472" spans="1:65" s="14" customFormat="1" ht="11.25">
      <c r="B472" s="218"/>
      <c r="C472" s="219"/>
      <c r="D472" s="204" t="s">
        <v>153</v>
      </c>
      <c r="E472" s="220" t="s">
        <v>1</v>
      </c>
      <c r="F472" s="221" t="s">
        <v>1160</v>
      </c>
      <c r="G472" s="219"/>
      <c r="H472" s="220" t="s">
        <v>1</v>
      </c>
      <c r="I472" s="222"/>
      <c r="J472" s="219"/>
      <c r="K472" s="219"/>
      <c r="L472" s="223"/>
      <c r="M472" s="224"/>
      <c r="N472" s="225"/>
      <c r="O472" s="225"/>
      <c r="P472" s="225"/>
      <c r="Q472" s="225"/>
      <c r="R472" s="225"/>
      <c r="S472" s="225"/>
      <c r="T472" s="226"/>
      <c r="AT472" s="227" t="s">
        <v>153</v>
      </c>
      <c r="AU472" s="227" t="s">
        <v>88</v>
      </c>
      <c r="AV472" s="14" t="s">
        <v>86</v>
      </c>
      <c r="AW472" s="14" t="s">
        <v>34</v>
      </c>
      <c r="AX472" s="14" t="s">
        <v>78</v>
      </c>
      <c r="AY472" s="227" t="s">
        <v>144</v>
      </c>
    </row>
    <row r="473" spans="1:65" s="13" customFormat="1" ht="11.25">
      <c r="B473" s="202"/>
      <c r="C473" s="203"/>
      <c r="D473" s="204" t="s">
        <v>153</v>
      </c>
      <c r="E473" s="205" t="s">
        <v>1</v>
      </c>
      <c r="F473" s="206" t="s">
        <v>1197</v>
      </c>
      <c r="G473" s="203"/>
      <c r="H473" s="207">
        <v>33.54</v>
      </c>
      <c r="I473" s="208"/>
      <c r="J473" s="203"/>
      <c r="K473" s="203"/>
      <c r="L473" s="209"/>
      <c r="M473" s="210"/>
      <c r="N473" s="211"/>
      <c r="O473" s="211"/>
      <c r="P473" s="211"/>
      <c r="Q473" s="211"/>
      <c r="R473" s="211"/>
      <c r="S473" s="211"/>
      <c r="T473" s="212"/>
      <c r="AT473" s="213" t="s">
        <v>153</v>
      </c>
      <c r="AU473" s="213" t="s">
        <v>88</v>
      </c>
      <c r="AV473" s="13" t="s">
        <v>88</v>
      </c>
      <c r="AW473" s="13" t="s">
        <v>34</v>
      </c>
      <c r="AX473" s="13" t="s">
        <v>78</v>
      </c>
      <c r="AY473" s="213" t="s">
        <v>144</v>
      </c>
    </row>
    <row r="474" spans="1:65" s="14" customFormat="1" ht="11.25">
      <c r="B474" s="218"/>
      <c r="C474" s="219"/>
      <c r="D474" s="204" t="s">
        <v>153</v>
      </c>
      <c r="E474" s="220" t="s">
        <v>1</v>
      </c>
      <c r="F474" s="221" t="s">
        <v>1164</v>
      </c>
      <c r="G474" s="219"/>
      <c r="H474" s="220" t="s">
        <v>1</v>
      </c>
      <c r="I474" s="222"/>
      <c r="J474" s="219"/>
      <c r="K474" s="219"/>
      <c r="L474" s="223"/>
      <c r="M474" s="224"/>
      <c r="N474" s="225"/>
      <c r="O474" s="225"/>
      <c r="P474" s="225"/>
      <c r="Q474" s="225"/>
      <c r="R474" s="225"/>
      <c r="S474" s="225"/>
      <c r="T474" s="226"/>
      <c r="AT474" s="227" t="s">
        <v>153</v>
      </c>
      <c r="AU474" s="227" t="s">
        <v>88</v>
      </c>
      <c r="AV474" s="14" t="s">
        <v>86</v>
      </c>
      <c r="AW474" s="14" t="s">
        <v>34</v>
      </c>
      <c r="AX474" s="14" t="s">
        <v>78</v>
      </c>
      <c r="AY474" s="227" t="s">
        <v>144</v>
      </c>
    </row>
    <row r="475" spans="1:65" s="13" customFormat="1" ht="11.25">
      <c r="B475" s="202"/>
      <c r="C475" s="203"/>
      <c r="D475" s="204" t="s">
        <v>153</v>
      </c>
      <c r="E475" s="205" t="s">
        <v>1</v>
      </c>
      <c r="F475" s="206" t="s">
        <v>1199</v>
      </c>
      <c r="G475" s="203"/>
      <c r="H475" s="207">
        <v>8.82</v>
      </c>
      <c r="I475" s="208"/>
      <c r="J475" s="203"/>
      <c r="K475" s="203"/>
      <c r="L475" s="209"/>
      <c r="M475" s="210"/>
      <c r="N475" s="211"/>
      <c r="O475" s="211"/>
      <c r="P475" s="211"/>
      <c r="Q475" s="211"/>
      <c r="R475" s="211"/>
      <c r="S475" s="211"/>
      <c r="T475" s="212"/>
      <c r="AT475" s="213" t="s">
        <v>153</v>
      </c>
      <c r="AU475" s="213" t="s">
        <v>88</v>
      </c>
      <c r="AV475" s="13" t="s">
        <v>88</v>
      </c>
      <c r="AW475" s="13" t="s">
        <v>34</v>
      </c>
      <c r="AX475" s="13" t="s">
        <v>78</v>
      </c>
      <c r="AY475" s="213" t="s">
        <v>144</v>
      </c>
    </row>
    <row r="476" spans="1:65" s="14" customFormat="1" ht="11.25">
      <c r="B476" s="218"/>
      <c r="C476" s="219"/>
      <c r="D476" s="204" t="s">
        <v>153</v>
      </c>
      <c r="E476" s="220" t="s">
        <v>1</v>
      </c>
      <c r="F476" s="221" t="s">
        <v>1166</v>
      </c>
      <c r="G476" s="219"/>
      <c r="H476" s="220" t="s">
        <v>1</v>
      </c>
      <c r="I476" s="222"/>
      <c r="J476" s="219"/>
      <c r="K476" s="219"/>
      <c r="L476" s="223"/>
      <c r="M476" s="224"/>
      <c r="N476" s="225"/>
      <c r="O476" s="225"/>
      <c r="P476" s="225"/>
      <c r="Q476" s="225"/>
      <c r="R476" s="225"/>
      <c r="S476" s="225"/>
      <c r="T476" s="226"/>
      <c r="AT476" s="227" t="s">
        <v>153</v>
      </c>
      <c r="AU476" s="227" t="s">
        <v>88</v>
      </c>
      <c r="AV476" s="14" t="s">
        <v>86</v>
      </c>
      <c r="AW476" s="14" t="s">
        <v>34</v>
      </c>
      <c r="AX476" s="14" t="s">
        <v>78</v>
      </c>
      <c r="AY476" s="227" t="s">
        <v>144</v>
      </c>
    </row>
    <row r="477" spans="1:65" s="13" customFormat="1" ht="11.25">
      <c r="B477" s="202"/>
      <c r="C477" s="203"/>
      <c r="D477" s="204" t="s">
        <v>153</v>
      </c>
      <c r="E477" s="205" t="s">
        <v>1</v>
      </c>
      <c r="F477" s="206" t="s">
        <v>1200</v>
      </c>
      <c r="G477" s="203"/>
      <c r="H477" s="207">
        <v>12.6</v>
      </c>
      <c r="I477" s="208"/>
      <c r="J477" s="203"/>
      <c r="K477" s="203"/>
      <c r="L477" s="209"/>
      <c r="M477" s="210"/>
      <c r="N477" s="211"/>
      <c r="O477" s="211"/>
      <c r="P477" s="211"/>
      <c r="Q477" s="211"/>
      <c r="R477" s="211"/>
      <c r="S477" s="211"/>
      <c r="T477" s="212"/>
      <c r="AT477" s="213" t="s">
        <v>153</v>
      </c>
      <c r="AU477" s="213" t="s">
        <v>88</v>
      </c>
      <c r="AV477" s="13" t="s">
        <v>88</v>
      </c>
      <c r="AW477" s="13" t="s">
        <v>34</v>
      </c>
      <c r="AX477" s="13" t="s">
        <v>78</v>
      </c>
      <c r="AY477" s="213" t="s">
        <v>144</v>
      </c>
    </row>
    <row r="478" spans="1:65" s="14" customFormat="1" ht="11.25">
      <c r="B478" s="218"/>
      <c r="C478" s="219"/>
      <c r="D478" s="204" t="s">
        <v>153</v>
      </c>
      <c r="E478" s="220" t="s">
        <v>1</v>
      </c>
      <c r="F478" s="221" t="s">
        <v>1168</v>
      </c>
      <c r="G478" s="219"/>
      <c r="H478" s="220" t="s">
        <v>1</v>
      </c>
      <c r="I478" s="222"/>
      <c r="J478" s="219"/>
      <c r="K478" s="219"/>
      <c r="L478" s="223"/>
      <c r="M478" s="224"/>
      <c r="N478" s="225"/>
      <c r="O478" s="225"/>
      <c r="P478" s="225"/>
      <c r="Q478" s="225"/>
      <c r="R478" s="225"/>
      <c r="S478" s="225"/>
      <c r="T478" s="226"/>
      <c r="AT478" s="227" t="s">
        <v>153</v>
      </c>
      <c r="AU478" s="227" t="s">
        <v>88</v>
      </c>
      <c r="AV478" s="14" t="s">
        <v>86</v>
      </c>
      <c r="AW478" s="14" t="s">
        <v>34</v>
      </c>
      <c r="AX478" s="14" t="s">
        <v>78</v>
      </c>
      <c r="AY478" s="227" t="s">
        <v>144</v>
      </c>
    </row>
    <row r="479" spans="1:65" s="13" customFormat="1" ht="11.25">
      <c r="B479" s="202"/>
      <c r="C479" s="203"/>
      <c r="D479" s="204" t="s">
        <v>153</v>
      </c>
      <c r="E479" s="205" t="s">
        <v>1</v>
      </c>
      <c r="F479" s="206" t="s">
        <v>1201</v>
      </c>
      <c r="G479" s="203"/>
      <c r="H479" s="207">
        <v>1.8</v>
      </c>
      <c r="I479" s="208"/>
      <c r="J479" s="203"/>
      <c r="K479" s="203"/>
      <c r="L479" s="209"/>
      <c r="M479" s="210"/>
      <c r="N479" s="211"/>
      <c r="O479" s="211"/>
      <c r="P479" s="211"/>
      <c r="Q479" s="211"/>
      <c r="R479" s="211"/>
      <c r="S479" s="211"/>
      <c r="T479" s="212"/>
      <c r="AT479" s="213" t="s">
        <v>153</v>
      </c>
      <c r="AU479" s="213" t="s">
        <v>88</v>
      </c>
      <c r="AV479" s="13" t="s">
        <v>88</v>
      </c>
      <c r="AW479" s="13" t="s">
        <v>34</v>
      </c>
      <c r="AX479" s="13" t="s">
        <v>78</v>
      </c>
      <c r="AY479" s="213" t="s">
        <v>144</v>
      </c>
    </row>
    <row r="480" spans="1:65" s="14" customFormat="1" ht="11.25">
      <c r="B480" s="218"/>
      <c r="C480" s="219"/>
      <c r="D480" s="204" t="s">
        <v>153</v>
      </c>
      <c r="E480" s="220" t="s">
        <v>1</v>
      </c>
      <c r="F480" s="221" t="s">
        <v>1170</v>
      </c>
      <c r="G480" s="219"/>
      <c r="H480" s="220" t="s">
        <v>1</v>
      </c>
      <c r="I480" s="222"/>
      <c r="J480" s="219"/>
      <c r="K480" s="219"/>
      <c r="L480" s="223"/>
      <c r="M480" s="224"/>
      <c r="N480" s="225"/>
      <c r="O480" s="225"/>
      <c r="P480" s="225"/>
      <c r="Q480" s="225"/>
      <c r="R480" s="225"/>
      <c r="S480" s="225"/>
      <c r="T480" s="226"/>
      <c r="AT480" s="227" t="s">
        <v>153</v>
      </c>
      <c r="AU480" s="227" t="s">
        <v>88</v>
      </c>
      <c r="AV480" s="14" t="s">
        <v>86</v>
      </c>
      <c r="AW480" s="14" t="s">
        <v>34</v>
      </c>
      <c r="AX480" s="14" t="s">
        <v>78</v>
      </c>
      <c r="AY480" s="227" t="s">
        <v>144</v>
      </c>
    </row>
    <row r="481" spans="1:65" s="13" customFormat="1" ht="11.25">
      <c r="B481" s="202"/>
      <c r="C481" s="203"/>
      <c r="D481" s="204" t="s">
        <v>153</v>
      </c>
      <c r="E481" s="205" t="s">
        <v>1</v>
      </c>
      <c r="F481" s="206" t="s">
        <v>1202</v>
      </c>
      <c r="G481" s="203"/>
      <c r="H481" s="207">
        <v>3.36</v>
      </c>
      <c r="I481" s="208"/>
      <c r="J481" s="203"/>
      <c r="K481" s="203"/>
      <c r="L481" s="209"/>
      <c r="M481" s="210"/>
      <c r="N481" s="211"/>
      <c r="O481" s="211"/>
      <c r="P481" s="211"/>
      <c r="Q481" s="211"/>
      <c r="R481" s="211"/>
      <c r="S481" s="211"/>
      <c r="T481" s="212"/>
      <c r="AT481" s="213" t="s">
        <v>153</v>
      </c>
      <c r="AU481" s="213" t="s">
        <v>88</v>
      </c>
      <c r="AV481" s="13" t="s">
        <v>88</v>
      </c>
      <c r="AW481" s="13" t="s">
        <v>34</v>
      </c>
      <c r="AX481" s="13" t="s">
        <v>78</v>
      </c>
      <c r="AY481" s="213" t="s">
        <v>144</v>
      </c>
    </row>
    <row r="482" spans="1:65" s="14" customFormat="1" ht="11.25">
      <c r="B482" s="218"/>
      <c r="C482" s="219"/>
      <c r="D482" s="204" t="s">
        <v>153</v>
      </c>
      <c r="E482" s="220" t="s">
        <v>1</v>
      </c>
      <c r="F482" s="221" t="s">
        <v>1174</v>
      </c>
      <c r="G482" s="219"/>
      <c r="H482" s="220" t="s">
        <v>1</v>
      </c>
      <c r="I482" s="222"/>
      <c r="J482" s="219"/>
      <c r="K482" s="219"/>
      <c r="L482" s="223"/>
      <c r="M482" s="224"/>
      <c r="N482" s="225"/>
      <c r="O482" s="225"/>
      <c r="P482" s="225"/>
      <c r="Q482" s="225"/>
      <c r="R482" s="225"/>
      <c r="S482" s="225"/>
      <c r="T482" s="226"/>
      <c r="AT482" s="227" t="s">
        <v>153</v>
      </c>
      <c r="AU482" s="227" t="s">
        <v>88</v>
      </c>
      <c r="AV482" s="14" t="s">
        <v>86</v>
      </c>
      <c r="AW482" s="14" t="s">
        <v>34</v>
      </c>
      <c r="AX482" s="14" t="s">
        <v>78</v>
      </c>
      <c r="AY482" s="227" t="s">
        <v>144</v>
      </c>
    </row>
    <row r="483" spans="1:65" s="13" customFormat="1" ht="11.25">
      <c r="B483" s="202"/>
      <c r="C483" s="203"/>
      <c r="D483" s="204" t="s">
        <v>153</v>
      </c>
      <c r="E483" s="205" t="s">
        <v>1</v>
      </c>
      <c r="F483" s="206" t="s">
        <v>1204</v>
      </c>
      <c r="G483" s="203"/>
      <c r="H483" s="207">
        <v>4.16</v>
      </c>
      <c r="I483" s="208"/>
      <c r="J483" s="203"/>
      <c r="K483" s="203"/>
      <c r="L483" s="209"/>
      <c r="M483" s="210"/>
      <c r="N483" s="211"/>
      <c r="O483" s="211"/>
      <c r="P483" s="211"/>
      <c r="Q483" s="211"/>
      <c r="R483" s="211"/>
      <c r="S483" s="211"/>
      <c r="T483" s="212"/>
      <c r="AT483" s="213" t="s">
        <v>153</v>
      </c>
      <c r="AU483" s="213" t="s">
        <v>88</v>
      </c>
      <c r="AV483" s="13" t="s">
        <v>88</v>
      </c>
      <c r="AW483" s="13" t="s">
        <v>34</v>
      </c>
      <c r="AX483" s="13" t="s">
        <v>78</v>
      </c>
      <c r="AY483" s="213" t="s">
        <v>144</v>
      </c>
    </row>
    <row r="484" spans="1:65" s="15" customFormat="1" ht="11.25">
      <c r="B484" s="228"/>
      <c r="C484" s="229"/>
      <c r="D484" s="204" t="s">
        <v>153</v>
      </c>
      <c r="E484" s="230" t="s">
        <v>1</v>
      </c>
      <c r="F484" s="231" t="s">
        <v>164</v>
      </c>
      <c r="G484" s="229"/>
      <c r="H484" s="232">
        <v>68.959999999999994</v>
      </c>
      <c r="I484" s="233"/>
      <c r="J484" s="229"/>
      <c r="K484" s="229"/>
      <c r="L484" s="234"/>
      <c r="M484" s="235"/>
      <c r="N484" s="236"/>
      <c r="O484" s="236"/>
      <c r="P484" s="236"/>
      <c r="Q484" s="236"/>
      <c r="R484" s="236"/>
      <c r="S484" s="236"/>
      <c r="T484" s="237"/>
      <c r="AT484" s="238" t="s">
        <v>153</v>
      </c>
      <c r="AU484" s="238" t="s">
        <v>88</v>
      </c>
      <c r="AV484" s="15" t="s">
        <v>151</v>
      </c>
      <c r="AW484" s="15" t="s">
        <v>34</v>
      </c>
      <c r="AX484" s="15" t="s">
        <v>86</v>
      </c>
      <c r="AY484" s="238" t="s">
        <v>144</v>
      </c>
    </row>
    <row r="485" spans="1:65" s="2" customFormat="1" ht="37.9" customHeight="1">
      <c r="A485" s="35"/>
      <c r="B485" s="36"/>
      <c r="C485" s="250" t="s">
        <v>769</v>
      </c>
      <c r="D485" s="250" t="s">
        <v>273</v>
      </c>
      <c r="E485" s="251" t="s">
        <v>1544</v>
      </c>
      <c r="F485" s="252" t="s">
        <v>1545</v>
      </c>
      <c r="G485" s="253" t="s">
        <v>174</v>
      </c>
      <c r="H485" s="254">
        <v>79.304000000000002</v>
      </c>
      <c r="I485" s="255"/>
      <c r="J485" s="256">
        <f>ROUND(I485*H485,2)</f>
        <v>0</v>
      </c>
      <c r="K485" s="257"/>
      <c r="L485" s="258"/>
      <c r="M485" s="259" t="s">
        <v>1</v>
      </c>
      <c r="N485" s="260" t="s">
        <v>43</v>
      </c>
      <c r="O485" s="72"/>
      <c r="P485" s="198">
        <f>O485*H485</f>
        <v>0</v>
      </c>
      <c r="Q485" s="198">
        <v>0</v>
      </c>
      <c r="R485" s="198">
        <f>Q485*H485</f>
        <v>0</v>
      </c>
      <c r="S485" s="198">
        <v>0</v>
      </c>
      <c r="T485" s="199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00" t="s">
        <v>323</v>
      </c>
      <c r="AT485" s="200" t="s">
        <v>273</v>
      </c>
      <c r="AU485" s="200" t="s">
        <v>88</v>
      </c>
      <c r="AY485" s="18" t="s">
        <v>144</v>
      </c>
      <c r="BE485" s="201">
        <f>IF(N485="základní",J485,0)</f>
        <v>0</v>
      </c>
      <c r="BF485" s="201">
        <f>IF(N485="snížená",J485,0)</f>
        <v>0</v>
      </c>
      <c r="BG485" s="201">
        <f>IF(N485="zákl. přenesená",J485,0)</f>
        <v>0</v>
      </c>
      <c r="BH485" s="201">
        <f>IF(N485="sníž. přenesená",J485,0)</f>
        <v>0</v>
      </c>
      <c r="BI485" s="201">
        <f>IF(N485="nulová",J485,0)</f>
        <v>0</v>
      </c>
      <c r="BJ485" s="18" t="s">
        <v>86</v>
      </c>
      <c r="BK485" s="201">
        <f>ROUND(I485*H485,2)</f>
        <v>0</v>
      </c>
      <c r="BL485" s="18" t="s">
        <v>14</v>
      </c>
      <c r="BM485" s="200" t="s">
        <v>1546</v>
      </c>
    </row>
    <row r="486" spans="1:65" s="13" customFormat="1" ht="11.25">
      <c r="B486" s="202"/>
      <c r="C486" s="203"/>
      <c r="D486" s="204" t="s">
        <v>153</v>
      </c>
      <c r="E486" s="203"/>
      <c r="F486" s="206" t="s">
        <v>1547</v>
      </c>
      <c r="G486" s="203"/>
      <c r="H486" s="207">
        <v>79.304000000000002</v>
      </c>
      <c r="I486" s="208"/>
      <c r="J486" s="203"/>
      <c r="K486" s="203"/>
      <c r="L486" s="209"/>
      <c r="M486" s="210"/>
      <c r="N486" s="211"/>
      <c r="O486" s="211"/>
      <c r="P486" s="211"/>
      <c r="Q486" s="211"/>
      <c r="R486" s="211"/>
      <c r="S486" s="211"/>
      <c r="T486" s="212"/>
      <c r="AT486" s="213" t="s">
        <v>153</v>
      </c>
      <c r="AU486" s="213" t="s">
        <v>88</v>
      </c>
      <c r="AV486" s="13" t="s">
        <v>88</v>
      </c>
      <c r="AW486" s="13" t="s">
        <v>4</v>
      </c>
      <c r="AX486" s="13" t="s">
        <v>86</v>
      </c>
      <c r="AY486" s="213" t="s">
        <v>144</v>
      </c>
    </row>
    <row r="487" spans="1:65" s="2" customFormat="1" ht="14.45" customHeight="1">
      <c r="A487" s="35"/>
      <c r="B487" s="36"/>
      <c r="C487" s="188" t="s">
        <v>773</v>
      </c>
      <c r="D487" s="188" t="s">
        <v>147</v>
      </c>
      <c r="E487" s="189" t="s">
        <v>1548</v>
      </c>
      <c r="F487" s="190" t="s">
        <v>1549</v>
      </c>
      <c r="G487" s="191" t="s">
        <v>174</v>
      </c>
      <c r="H487" s="192">
        <v>68.959999999999994</v>
      </c>
      <c r="I487" s="193"/>
      <c r="J487" s="194">
        <f>ROUND(I487*H487,2)</f>
        <v>0</v>
      </c>
      <c r="K487" s="195"/>
      <c r="L487" s="40"/>
      <c r="M487" s="196" t="s">
        <v>1</v>
      </c>
      <c r="N487" s="197" t="s">
        <v>43</v>
      </c>
      <c r="O487" s="72"/>
      <c r="P487" s="198">
        <f>O487*H487</f>
        <v>0</v>
      </c>
      <c r="Q487" s="198">
        <v>0</v>
      </c>
      <c r="R487" s="198">
        <f>Q487*H487</f>
        <v>0</v>
      </c>
      <c r="S487" s="198">
        <v>0</v>
      </c>
      <c r="T487" s="199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00" t="s">
        <v>14</v>
      </c>
      <c r="AT487" s="200" t="s">
        <v>147</v>
      </c>
      <c r="AU487" s="200" t="s">
        <v>88</v>
      </c>
      <c r="AY487" s="18" t="s">
        <v>144</v>
      </c>
      <c r="BE487" s="201">
        <f>IF(N487="základní",J487,0)</f>
        <v>0</v>
      </c>
      <c r="BF487" s="201">
        <f>IF(N487="snížená",J487,0)</f>
        <v>0</v>
      </c>
      <c r="BG487" s="201">
        <f>IF(N487="zákl. přenesená",J487,0)</f>
        <v>0</v>
      </c>
      <c r="BH487" s="201">
        <f>IF(N487="sníž. přenesená",J487,0)</f>
        <v>0</v>
      </c>
      <c r="BI487" s="201">
        <f>IF(N487="nulová",J487,0)</f>
        <v>0</v>
      </c>
      <c r="BJ487" s="18" t="s">
        <v>86</v>
      </c>
      <c r="BK487" s="201">
        <f>ROUND(I487*H487,2)</f>
        <v>0</v>
      </c>
      <c r="BL487" s="18" t="s">
        <v>14</v>
      </c>
      <c r="BM487" s="200" t="s">
        <v>1550</v>
      </c>
    </row>
    <row r="488" spans="1:65" s="2" customFormat="1" ht="24.2" customHeight="1">
      <c r="A488" s="35"/>
      <c r="B488" s="36"/>
      <c r="C488" s="188" t="s">
        <v>1551</v>
      </c>
      <c r="D488" s="188" t="s">
        <v>147</v>
      </c>
      <c r="E488" s="189" t="s">
        <v>1552</v>
      </c>
      <c r="F488" s="190" t="s">
        <v>1553</v>
      </c>
      <c r="G488" s="191" t="s">
        <v>174</v>
      </c>
      <c r="H488" s="192">
        <v>5.16</v>
      </c>
      <c r="I488" s="193"/>
      <c r="J488" s="194">
        <f>ROUND(I488*H488,2)</f>
        <v>0</v>
      </c>
      <c r="K488" s="195"/>
      <c r="L488" s="40"/>
      <c r="M488" s="196" t="s">
        <v>1</v>
      </c>
      <c r="N488" s="197" t="s">
        <v>43</v>
      </c>
      <c r="O488" s="72"/>
      <c r="P488" s="198">
        <f>O488*H488</f>
        <v>0</v>
      </c>
      <c r="Q488" s="198">
        <v>1.5E-3</v>
      </c>
      <c r="R488" s="198">
        <f>Q488*H488</f>
        <v>7.7400000000000004E-3</v>
      </c>
      <c r="S488" s="198">
        <v>0</v>
      </c>
      <c r="T488" s="199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00" t="s">
        <v>14</v>
      </c>
      <c r="AT488" s="200" t="s">
        <v>147</v>
      </c>
      <c r="AU488" s="200" t="s">
        <v>88</v>
      </c>
      <c r="AY488" s="18" t="s">
        <v>144</v>
      </c>
      <c r="BE488" s="201">
        <f>IF(N488="základní",J488,0)</f>
        <v>0</v>
      </c>
      <c r="BF488" s="201">
        <f>IF(N488="snížená",J488,0)</f>
        <v>0</v>
      </c>
      <c r="BG488" s="201">
        <f>IF(N488="zákl. přenesená",J488,0)</f>
        <v>0</v>
      </c>
      <c r="BH488" s="201">
        <f>IF(N488="sníž. přenesená",J488,0)</f>
        <v>0</v>
      </c>
      <c r="BI488" s="201">
        <f>IF(N488="nulová",J488,0)</f>
        <v>0</v>
      </c>
      <c r="BJ488" s="18" t="s">
        <v>86</v>
      </c>
      <c r="BK488" s="201">
        <f>ROUND(I488*H488,2)</f>
        <v>0</v>
      </c>
      <c r="BL488" s="18" t="s">
        <v>14</v>
      </c>
      <c r="BM488" s="200" t="s">
        <v>1554</v>
      </c>
    </row>
    <row r="489" spans="1:65" s="14" customFormat="1" ht="11.25">
      <c r="B489" s="218"/>
      <c r="C489" s="219"/>
      <c r="D489" s="204" t="s">
        <v>153</v>
      </c>
      <c r="E489" s="220" t="s">
        <v>1</v>
      </c>
      <c r="F489" s="221" t="s">
        <v>1168</v>
      </c>
      <c r="G489" s="219"/>
      <c r="H489" s="220" t="s">
        <v>1</v>
      </c>
      <c r="I489" s="222"/>
      <c r="J489" s="219"/>
      <c r="K489" s="219"/>
      <c r="L489" s="223"/>
      <c r="M489" s="224"/>
      <c r="N489" s="225"/>
      <c r="O489" s="225"/>
      <c r="P489" s="225"/>
      <c r="Q489" s="225"/>
      <c r="R489" s="225"/>
      <c r="S489" s="225"/>
      <c r="T489" s="226"/>
      <c r="AT489" s="227" t="s">
        <v>153</v>
      </c>
      <c r="AU489" s="227" t="s">
        <v>88</v>
      </c>
      <c r="AV489" s="14" t="s">
        <v>86</v>
      </c>
      <c r="AW489" s="14" t="s">
        <v>34</v>
      </c>
      <c r="AX489" s="14" t="s">
        <v>78</v>
      </c>
      <c r="AY489" s="227" t="s">
        <v>144</v>
      </c>
    </row>
    <row r="490" spans="1:65" s="13" customFormat="1" ht="11.25">
      <c r="B490" s="202"/>
      <c r="C490" s="203"/>
      <c r="D490" s="204" t="s">
        <v>153</v>
      </c>
      <c r="E490" s="205" t="s">
        <v>1</v>
      </c>
      <c r="F490" s="206" t="s">
        <v>1201</v>
      </c>
      <c r="G490" s="203"/>
      <c r="H490" s="207">
        <v>1.8</v>
      </c>
      <c r="I490" s="208"/>
      <c r="J490" s="203"/>
      <c r="K490" s="203"/>
      <c r="L490" s="209"/>
      <c r="M490" s="210"/>
      <c r="N490" s="211"/>
      <c r="O490" s="211"/>
      <c r="P490" s="211"/>
      <c r="Q490" s="211"/>
      <c r="R490" s="211"/>
      <c r="S490" s="211"/>
      <c r="T490" s="212"/>
      <c r="AT490" s="213" t="s">
        <v>153</v>
      </c>
      <c r="AU490" s="213" t="s">
        <v>88</v>
      </c>
      <c r="AV490" s="13" t="s">
        <v>88</v>
      </c>
      <c r="AW490" s="13" t="s">
        <v>34</v>
      </c>
      <c r="AX490" s="13" t="s">
        <v>78</v>
      </c>
      <c r="AY490" s="213" t="s">
        <v>144</v>
      </c>
    </row>
    <row r="491" spans="1:65" s="14" customFormat="1" ht="11.25">
      <c r="B491" s="218"/>
      <c r="C491" s="219"/>
      <c r="D491" s="204" t="s">
        <v>153</v>
      </c>
      <c r="E491" s="220" t="s">
        <v>1</v>
      </c>
      <c r="F491" s="221" t="s">
        <v>1170</v>
      </c>
      <c r="G491" s="219"/>
      <c r="H491" s="220" t="s">
        <v>1</v>
      </c>
      <c r="I491" s="222"/>
      <c r="J491" s="219"/>
      <c r="K491" s="219"/>
      <c r="L491" s="223"/>
      <c r="M491" s="224"/>
      <c r="N491" s="225"/>
      <c r="O491" s="225"/>
      <c r="P491" s="225"/>
      <c r="Q491" s="225"/>
      <c r="R491" s="225"/>
      <c r="S491" s="225"/>
      <c r="T491" s="226"/>
      <c r="AT491" s="227" t="s">
        <v>153</v>
      </c>
      <c r="AU491" s="227" t="s">
        <v>88</v>
      </c>
      <c r="AV491" s="14" t="s">
        <v>86</v>
      </c>
      <c r="AW491" s="14" t="s">
        <v>34</v>
      </c>
      <c r="AX491" s="14" t="s">
        <v>78</v>
      </c>
      <c r="AY491" s="227" t="s">
        <v>144</v>
      </c>
    </row>
    <row r="492" spans="1:65" s="13" customFormat="1" ht="11.25">
      <c r="B492" s="202"/>
      <c r="C492" s="203"/>
      <c r="D492" s="204" t="s">
        <v>153</v>
      </c>
      <c r="E492" s="205" t="s">
        <v>1</v>
      </c>
      <c r="F492" s="206" t="s">
        <v>1202</v>
      </c>
      <c r="G492" s="203"/>
      <c r="H492" s="207">
        <v>3.36</v>
      </c>
      <c r="I492" s="208"/>
      <c r="J492" s="203"/>
      <c r="K492" s="203"/>
      <c r="L492" s="209"/>
      <c r="M492" s="210"/>
      <c r="N492" s="211"/>
      <c r="O492" s="211"/>
      <c r="P492" s="211"/>
      <c r="Q492" s="211"/>
      <c r="R492" s="211"/>
      <c r="S492" s="211"/>
      <c r="T492" s="212"/>
      <c r="AT492" s="213" t="s">
        <v>153</v>
      </c>
      <c r="AU492" s="213" t="s">
        <v>88</v>
      </c>
      <c r="AV492" s="13" t="s">
        <v>88</v>
      </c>
      <c r="AW492" s="13" t="s">
        <v>34</v>
      </c>
      <c r="AX492" s="13" t="s">
        <v>78</v>
      </c>
      <c r="AY492" s="213" t="s">
        <v>144</v>
      </c>
    </row>
    <row r="493" spans="1:65" s="15" customFormat="1" ht="11.25">
      <c r="B493" s="228"/>
      <c r="C493" s="229"/>
      <c r="D493" s="204" t="s">
        <v>153</v>
      </c>
      <c r="E493" s="230" t="s">
        <v>1</v>
      </c>
      <c r="F493" s="231" t="s">
        <v>164</v>
      </c>
      <c r="G493" s="229"/>
      <c r="H493" s="232">
        <v>5.16</v>
      </c>
      <c r="I493" s="233"/>
      <c r="J493" s="229"/>
      <c r="K493" s="229"/>
      <c r="L493" s="234"/>
      <c r="M493" s="235"/>
      <c r="N493" s="236"/>
      <c r="O493" s="236"/>
      <c r="P493" s="236"/>
      <c r="Q493" s="236"/>
      <c r="R493" s="236"/>
      <c r="S493" s="236"/>
      <c r="T493" s="237"/>
      <c r="AT493" s="238" t="s">
        <v>153</v>
      </c>
      <c r="AU493" s="238" t="s">
        <v>88</v>
      </c>
      <c r="AV493" s="15" t="s">
        <v>151</v>
      </c>
      <c r="AW493" s="15" t="s">
        <v>34</v>
      </c>
      <c r="AX493" s="15" t="s">
        <v>86</v>
      </c>
      <c r="AY493" s="238" t="s">
        <v>144</v>
      </c>
    </row>
    <row r="494" spans="1:65" s="2" customFormat="1" ht="24.2" customHeight="1">
      <c r="A494" s="35"/>
      <c r="B494" s="36"/>
      <c r="C494" s="188" t="s">
        <v>1555</v>
      </c>
      <c r="D494" s="188" t="s">
        <v>147</v>
      </c>
      <c r="E494" s="189" t="s">
        <v>1556</v>
      </c>
      <c r="F494" s="190" t="s">
        <v>1557</v>
      </c>
      <c r="G494" s="191" t="s">
        <v>520</v>
      </c>
      <c r="H494" s="261"/>
      <c r="I494" s="193"/>
      <c r="J494" s="194">
        <f>ROUND(I494*H494,2)</f>
        <v>0</v>
      </c>
      <c r="K494" s="195"/>
      <c r="L494" s="40"/>
      <c r="M494" s="196" t="s">
        <v>1</v>
      </c>
      <c r="N494" s="197" t="s">
        <v>43</v>
      </c>
      <c r="O494" s="72"/>
      <c r="P494" s="198">
        <f>O494*H494</f>
        <v>0</v>
      </c>
      <c r="Q494" s="198">
        <v>0</v>
      </c>
      <c r="R494" s="198">
        <f>Q494*H494</f>
        <v>0</v>
      </c>
      <c r="S494" s="198">
        <v>0</v>
      </c>
      <c r="T494" s="199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00" t="s">
        <v>14</v>
      </c>
      <c r="AT494" s="200" t="s">
        <v>147</v>
      </c>
      <c r="AU494" s="200" t="s">
        <v>88</v>
      </c>
      <c r="AY494" s="18" t="s">
        <v>144</v>
      </c>
      <c r="BE494" s="201">
        <f>IF(N494="základní",J494,0)</f>
        <v>0</v>
      </c>
      <c r="BF494" s="201">
        <f>IF(N494="snížená",J494,0)</f>
        <v>0</v>
      </c>
      <c r="BG494" s="201">
        <f>IF(N494="zákl. přenesená",J494,0)</f>
        <v>0</v>
      </c>
      <c r="BH494" s="201">
        <f>IF(N494="sníž. přenesená",J494,0)</f>
        <v>0</v>
      </c>
      <c r="BI494" s="201">
        <f>IF(N494="nulová",J494,0)</f>
        <v>0</v>
      </c>
      <c r="BJ494" s="18" t="s">
        <v>86</v>
      </c>
      <c r="BK494" s="201">
        <f>ROUND(I494*H494,2)</f>
        <v>0</v>
      </c>
      <c r="BL494" s="18" t="s">
        <v>14</v>
      </c>
      <c r="BM494" s="200" t="s">
        <v>1558</v>
      </c>
    </row>
    <row r="495" spans="1:65" s="12" customFormat="1" ht="22.9" customHeight="1">
      <c r="B495" s="172"/>
      <c r="C495" s="173"/>
      <c r="D495" s="174" t="s">
        <v>77</v>
      </c>
      <c r="E495" s="186" t="s">
        <v>1559</v>
      </c>
      <c r="F495" s="186" t="s">
        <v>1560</v>
      </c>
      <c r="G495" s="173"/>
      <c r="H495" s="173"/>
      <c r="I495" s="176"/>
      <c r="J495" s="187">
        <f>BK495</f>
        <v>0</v>
      </c>
      <c r="K495" s="173"/>
      <c r="L495" s="178"/>
      <c r="M495" s="179"/>
      <c r="N495" s="180"/>
      <c r="O495" s="180"/>
      <c r="P495" s="181">
        <f>SUM(P496:P498)</f>
        <v>0</v>
      </c>
      <c r="Q495" s="180"/>
      <c r="R495" s="181">
        <f>SUM(R496:R498)</f>
        <v>0</v>
      </c>
      <c r="S495" s="180"/>
      <c r="T495" s="182">
        <f>SUM(T496:T498)</f>
        <v>6.2399999999999997E-2</v>
      </c>
      <c r="AR495" s="183" t="s">
        <v>88</v>
      </c>
      <c r="AT495" s="184" t="s">
        <v>77</v>
      </c>
      <c r="AU495" s="184" t="s">
        <v>86</v>
      </c>
      <c r="AY495" s="183" t="s">
        <v>144</v>
      </c>
      <c r="BK495" s="185">
        <f>SUM(BK496:BK498)</f>
        <v>0</v>
      </c>
    </row>
    <row r="496" spans="1:65" s="2" customFormat="1" ht="24.2" customHeight="1">
      <c r="A496" s="35"/>
      <c r="B496" s="36"/>
      <c r="C496" s="188" t="s">
        <v>1561</v>
      </c>
      <c r="D496" s="188" t="s">
        <v>147</v>
      </c>
      <c r="E496" s="189" t="s">
        <v>1562</v>
      </c>
      <c r="F496" s="190" t="s">
        <v>1563</v>
      </c>
      <c r="G496" s="191" t="s">
        <v>174</v>
      </c>
      <c r="H496" s="192">
        <v>4.16</v>
      </c>
      <c r="I496" s="193"/>
      <c r="J496" s="194">
        <f>ROUND(I496*H496,2)</f>
        <v>0</v>
      </c>
      <c r="K496" s="195"/>
      <c r="L496" s="40"/>
      <c r="M496" s="196" t="s">
        <v>1</v>
      </c>
      <c r="N496" s="197" t="s">
        <v>43</v>
      </c>
      <c r="O496" s="72"/>
      <c r="P496" s="198">
        <f>O496*H496</f>
        <v>0</v>
      </c>
      <c r="Q496" s="198">
        <v>0</v>
      </c>
      <c r="R496" s="198">
        <f>Q496*H496</f>
        <v>0</v>
      </c>
      <c r="S496" s="198">
        <v>1.4999999999999999E-2</v>
      </c>
      <c r="T496" s="199">
        <f>S496*H496</f>
        <v>6.2399999999999997E-2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00" t="s">
        <v>14</v>
      </c>
      <c r="AT496" s="200" t="s">
        <v>147</v>
      </c>
      <c r="AU496" s="200" t="s">
        <v>88</v>
      </c>
      <c r="AY496" s="18" t="s">
        <v>144</v>
      </c>
      <c r="BE496" s="201">
        <f>IF(N496="základní",J496,0)</f>
        <v>0</v>
      </c>
      <c r="BF496" s="201">
        <f>IF(N496="snížená",J496,0)</f>
        <v>0</v>
      </c>
      <c r="BG496" s="201">
        <f>IF(N496="zákl. přenesená",J496,0)</f>
        <v>0</v>
      </c>
      <c r="BH496" s="201">
        <f>IF(N496="sníž. přenesená",J496,0)</f>
        <v>0</v>
      </c>
      <c r="BI496" s="201">
        <f>IF(N496="nulová",J496,0)</f>
        <v>0</v>
      </c>
      <c r="BJ496" s="18" t="s">
        <v>86</v>
      </c>
      <c r="BK496" s="201">
        <f>ROUND(I496*H496,2)</f>
        <v>0</v>
      </c>
      <c r="BL496" s="18" t="s">
        <v>14</v>
      </c>
      <c r="BM496" s="200" t="s">
        <v>1564</v>
      </c>
    </row>
    <row r="497" spans="1:65" s="13" customFormat="1" ht="11.25">
      <c r="B497" s="202"/>
      <c r="C497" s="203"/>
      <c r="D497" s="204" t="s">
        <v>153</v>
      </c>
      <c r="E497" s="205" t="s">
        <v>1</v>
      </c>
      <c r="F497" s="206" t="s">
        <v>1204</v>
      </c>
      <c r="G497" s="203"/>
      <c r="H497" s="207">
        <v>4.16</v>
      </c>
      <c r="I497" s="208"/>
      <c r="J497" s="203"/>
      <c r="K497" s="203"/>
      <c r="L497" s="209"/>
      <c r="M497" s="210"/>
      <c r="N497" s="211"/>
      <c r="O497" s="211"/>
      <c r="P497" s="211"/>
      <c r="Q497" s="211"/>
      <c r="R497" s="211"/>
      <c r="S497" s="211"/>
      <c r="T497" s="212"/>
      <c r="AT497" s="213" t="s">
        <v>153</v>
      </c>
      <c r="AU497" s="213" t="s">
        <v>88</v>
      </c>
      <c r="AV497" s="13" t="s">
        <v>88</v>
      </c>
      <c r="AW497" s="13" t="s">
        <v>34</v>
      </c>
      <c r="AX497" s="13" t="s">
        <v>86</v>
      </c>
      <c r="AY497" s="213" t="s">
        <v>144</v>
      </c>
    </row>
    <row r="498" spans="1:65" s="2" customFormat="1" ht="24.2" customHeight="1">
      <c r="A498" s="35"/>
      <c r="B498" s="36"/>
      <c r="C498" s="188" t="s">
        <v>1565</v>
      </c>
      <c r="D498" s="188" t="s">
        <v>147</v>
      </c>
      <c r="E498" s="189" t="s">
        <v>1566</v>
      </c>
      <c r="F498" s="190" t="s">
        <v>1567</v>
      </c>
      <c r="G498" s="191" t="s">
        <v>520</v>
      </c>
      <c r="H498" s="261"/>
      <c r="I498" s="193"/>
      <c r="J498" s="194">
        <f>ROUND(I498*H498,2)</f>
        <v>0</v>
      </c>
      <c r="K498" s="195"/>
      <c r="L498" s="40"/>
      <c r="M498" s="196" t="s">
        <v>1</v>
      </c>
      <c r="N498" s="197" t="s">
        <v>43</v>
      </c>
      <c r="O498" s="72"/>
      <c r="P498" s="198">
        <f>O498*H498</f>
        <v>0</v>
      </c>
      <c r="Q498" s="198">
        <v>0</v>
      </c>
      <c r="R498" s="198">
        <f>Q498*H498</f>
        <v>0</v>
      </c>
      <c r="S498" s="198">
        <v>0</v>
      </c>
      <c r="T498" s="199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00" t="s">
        <v>14</v>
      </c>
      <c r="AT498" s="200" t="s">
        <v>147</v>
      </c>
      <c r="AU498" s="200" t="s">
        <v>88</v>
      </c>
      <c r="AY498" s="18" t="s">
        <v>144</v>
      </c>
      <c r="BE498" s="201">
        <f>IF(N498="základní",J498,0)</f>
        <v>0</v>
      </c>
      <c r="BF498" s="201">
        <f>IF(N498="snížená",J498,0)</f>
        <v>0</v>
      </c>
      <c r="BG498" s="201">
        <f>IF(N498="zákl. přenesená",J498,0)</f>
        <v>0</v>
      </c>
      <c r="BH498" s="201">
        <f>IF(N498="sníž. přenesená",J498,0)</f>
        <v>0</v>
      </c>
      <c r="BI498" s="201">
        <f>IF(N498="nulová",J498,0)</f>
        <v>0</v>
      </c>
      <c r="BJ498" s="18" t="s">
        <v>86</v>
      </c>
      <c r="BK498" s="201">
        <f>ROUND(I498*H498,2)</f>
        <v>0</v>
      </c>
      <c r="BL498" s="18" t="s">
        <v>14</v>
      </c>
      <c r="BM498" s="200" t="s">
        <v>1568</v>
      </c>
    </row>
    <row r="499" spans="1:65" s="12" customFormat="1" ht="22.9" customHeight="1">
      <c r="B499" s="172"/>
      <c r="C499" s="173"/>
      <c r="D499" s="174" t="s">
        <v>77</v>
      </c>
      <c r="E499" s="186" t="s">
        <v>1569</v>
      </c>
      <c r="F499" s="186" t="s">
        <v>1570</v>
      </c>
      <c r="G499" s="173"/>
      <c r="H499" s="173"/>
      <c r="I499" s="176"/>
      <c r="J499" s="187">
        <f>BK499</f>
        <v>0</v>
      </c>
      <c r="K499" s="173"/>
      <c r="L499" s="178"/>
      <c r="M499" s="179"/>
      <c r="N499" s="180"/>
      <c r="O499" s="180"/>
      <c r="P499" s="181">
        <f>SUM(P500:P540)</f>
        <v>0</v>
      </c>
      <c r="Q499" s="180"/>
      <c r="R499" s="181">
        <f>SUM(R500:R540)</f>
        <v>0.22984250000000001</v>
      </c>
      <c r="S499" s="180"/>
      <c r="T499" s="182">
        <f>SUM(T500:T540)</f>
        <v>0.25841999999999998</v>
      </c>
      <c r="AR499" s="183" t="s">
        <v>88</v>
      </c>
      <c r="AT499" s="184" t="s">
        <v>77</v>
      </c>
      <c r="AU499" s="184" t="s">
        <v>86</v>
      </c>
      <c r="AY499" s="183" t="s">
        <v>144</v>
      </c>
      <c r="BK499" s="185">
        <f>SUM(BK500:BK540)</f>
        <v>0</v>
      </c>
    </row>
    <row r="500" spans="1:65" s="2" customFormat="1" ht="14.45" customHeight="1">
      <c r="A500" s="35"/>
      <c r="B500" s="36"/>
      <c r="C500" s="188" t="s">
        <v>1571</v>
      </c>
      <c r="D500" s="188" t="s">
        <v>147</v>
      </c>
      <c r="E500" s="189" t="s">
        <v>1572</v>
      </c>
      <c r="F500" s="190" t="s">
        <v>1573</v>
      </c>
      <c r="G500" s="191" t="s">
        <v>174</v>
      </c>
      <c r="H500" s="192">
        <v>47.1</v>
      </c>
      <c r="I500" s="193"/>
      <c r="J500" s="194">
        <f>ROUND(I500*H500,2)</f>
        <v>0</v>
      </c>
      <c r="K500" s="195"/>
      <c r="L500" s="40"/>
      <c r="M500" s="196" t="s">
        <v>1</v>
      </c>
      <c r="N500" s="197" t="s">
        <v>43</v>
      </c>
      <c r="O500" s="72"/>
      <c r="P500" s="198">
        <f>O500*H500</f>
        <v>0</v>
      </c>
      <c r="Q500" s="198">
        <v>0</v>
      </c>
      <c r="R500" s="198">
        <f>Q500*H500</f>
        <v>0</v>
      </c>
      <c r="S500" s="198">
        <v>0</v>
      </c>
      <c r="T500" s="199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00" t="s">
        <v>14</v>
      </c>
      <c r="AT500" s="200" t="s">
        <v>147</v>
      </c>
      <c r="AU500" s="200" t="s">
        <v>88</v>
      </c>
      <c r="AY500" s="18" t="s">
        <v>144</v>
      </c>
      <c r="BE500" s="201">
        <f>IF(N500="základní",J500,0)</f>
        <v>0</v>
      </c>
      <c r="BF500" s="201">
        <f>IF(N500="snížená",J500,0)</f>
        <v>0</v>
      </c>
      <c r="BG500" s="201">
        <f>IF(N500="zákl. přenesená",J500,0)</f>
        <v>0</v>
      </c>
      <c r="BH500" s="201">
        <f>IF(N500="sníž. přenesená",J500,0)</f>
        <v>0</v>
      </c>
      <c r="BI500" s="201">
        <f>IF(N500="nulová",J500,0)</f>
        <v>0</v>
      </c>
      <c r="BJ500" s="18" t="s">
        <v>86</v>
      </c>
      <c r="BK500" s="201">
        <f>ROUND(I500*H500,2)</f>
        <v>0</v>
      </c>
      <c r="BL500" s="18" t="s">
        <v>14</v>
      </c>
      <c r="BM500" s="200" t="s">
        <v>1574</v>
      </c>
    </row>
    <row r="501" spans="1:65" s="2" customFormat="1" ht="24.2" customHeight="1">
      <c r="A501" s="35"/>
      <c r="B501" s="36"/>
      <c r="C501" s="188" t="s">
        <v>1575</v>
      </c>
      <c r="D501" s="188" t="s">
        <v>147</v>
      </c>
      <c r="E501" s="189" t="s">
        <v>1576</v>
      </c>
      <c r="F501" s="190" t="s">
        <v>1577</v>
      </c>
      <c r="G501" s="191" t="s">
        <v>174</v>
      </c>
      <c r="H501" s="192">
        <v>80.64</v>
      </c>
      <c r="I501" s="193"/>
      <c r="J501" s="194">
        <f>ROUND(I501*H501,2)</f>
        <v>0</v>
      </c>
      <c r="K501" s="195"/>
      <c r="L501" s="40"/>
      <c r="M501" s="196" t="s">
        <v>1</v>
      </c>
      <c r="N501" s="197" t="s">
        <v>43</v>
      </c>
      <c r="O501" s="72"/>
      <c r="P501" s="198">
        <f>O501*H501</f>
        <v>0</v>
      </c>
      <c r="Q501" s="198">
        <v>0</v>
      </c>
      <c r="R501" s="198">
        <f>Q501*H501</f>
        <v>0</v>
      </c>
      <c r="S501" s="198">
        <v>3.0000000000000001E-3</v>
      </c>
      <c r="T501" s="199">
        <f>S501*H501</f>
        <v>0.24192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00" t="s">
        <v>14</v>
      </c>
      <c r="AT501" s="200" t="s">
        <v>147</v>
      </c>
      <c r="AU501" s="200" t="s">
        <v>88</v>
      </c>
      <c r="AY501" s="18" t="s">
        <v>144</v>
      </c>
      <c r="BE501" s="201">
        <f>IF(N501="základní",J501,0)</f>
        <v>0</v>
      </c>
      <c r="BF501" s="201">
        <f>IF(N501="snížená",J501,0)</f>
        <v>0</v>
      </c>
      <c r="BG501" s="201">
        <f>IF(N501="zákl. přenesená",J501,0)</f>
        <v>0</v>
      </c>
      <c r="BH501" s="201">
        <f>IF(N501="sníž. přenesená",J501,0)</f>
        <v>0</v>
      </c>
      <c r="BI501" s="201">
        <f>IF(N501="nulová",J501,0)</f>
        <v>0</v>
      </c>
      <c r="BJ501" s="18" t="s">
        <v>86</v>
      </c>
      <c r="BK501" s="201">
        <f>ROUND(I501*H501,2)</f>
        <v>0</v>
      </c>
      <c r="BL501" s="18" t="s">
        <v>14</v>
      </c>
      <c r="BM501" s="200" t="s">
        <v>1578</v>
      </c>
    </row>
    <row r="502" spans="1:65" s="14" customFormat="1" ht="11.25">
      <c r="B502" s="218"/>
      <c r="C502" s="219"/>
      <c r="D502" s="204" t="s">
        <v>153</v>
      </c>
      <c r="E502" s="220" t="s">
        <v>1</v>
      </c>
      <c r="F502" s="221" t="s">
        <v>1160</v>
      </c>
      <c r="G502" s="219"/>
      <c r="H502" s="220" t="s">
        <v>1</v>
      </c>
      <c r="I502" s="222"/>
      <c r="J502" s="219"/>
      <c r="K502" s="219"/>
      <c r="L502" s="223"/>
      <c r="M502" s="224"/>
      <c r="N502" s="225"/>
      <c r="O502" s="225"/>
      <c r="P502" s="225"/>
      <c r="Q502" s="225"/>
      <c r="R502" s="225"/>
      <c r="S502" s="225"/>
      <c r="T502" s="226"/>
      <c r="AT502" s="227" t="s">
        <v>153</v>
      </c>
      <c r="AU502" s="227" t="s">
        <v>88</v>
      </c>
      <c r="AV502" s="14" t="s">
        <v>86</v>
      </c>
      <c r="AW502" s="14" t="s">
        <v>34</v>
      </c>
      <c r="AX502" s="14" t="s">
        <v>78</v>
      </c>
      <c r="AY502" s="227" t="s">
        <v>144</v>
      </c>
    </row>
    <row r="503" spans="1:65" s="13" customFormat="1" ht="11.25">
      <c r="B503" s="202"/>
      <c r="C503" s="203"/>
      <c r="D503" s="204" t="s">
        <v>153</v>
      </c>
      <c r="E503" s="205" t="s">
        <v>1</v>
      </c>
      <c r="F503" s="206" t="s">
        <v>1197</v>
      </c>
      <c r="G503" s="203"/>
      <c r="H503" s="207">
        <v>33.54</v>
      </c>
      <c r="I503" s="208"/>
      <c r="J503" s="203"/>
      <c r="K503" s="203"/>
      <c r="L503" s="209"/>
      <c r="M503" s="210"/>
      <c r="N503" s="211"/>
      <c r="O503" s="211"/>
      <c r="P503" s="211"/>
      <c r="Q503" s="211"/>
      <c r="R503" s="211"/>
      <c r="S503" s="211"/>
      <c r="T503" s="212"/>
      <c r="AT503" s="213" t="s">
        <v>153</v>
      </c>
      <c r="AU503" s="213" t="s">
        <v>88</v>
      </c>
      <c r="AV503" s="13" t="s">
        <v>88</v>
      </c>
      <c r="AW503" s="13" t="s">
        <v>34</v>
      </c>
      <c r="AX503" s="13" t="s">
        <v>78</v>
      </c>
      <c r="AY503" s="213" t="s">
        <v>144</v>
      </c>
    </row>
    <row r="504" spans="1:65" s="14" customFormat="1" ht="11.25">
      <c r="B504" s="218"/>
      <c r="C504" s="219"/>
      <c r="D504" s="204" t="s">
        <v>153</v>
      </c>
      <c r="E504" s="220" t="s">
        <v>1</v>
      </c>
      <c r="F504" s="221" t="s">
        <v>1162</v>
      </c>
      <c r="G504" s="219"/>
      <c r="H504" s="220" t="s">
        <v>1</v>
      </c>
      <c r="I504" s="222"/>
      <c r="J504" s="219"/>
      <c r="K504" s="219"/>
      <c r="L504" s="223"/>
      <c r="M504" s="224"/>
      <c r="N504" s="225"/>
      <c r="O504" s="225"/>
      <c r="P504" s="225"/>
      <c r="Q504" s="225"/>
      <c r="R504" s="225"/>
      <c r="S504" s="225"/>
      <c r="T504" s="226"/>
      <c r="AT504" s="227" t="s">
        <v>153</v>
      </c>
      <c r="AU504" s="227" t="s">
        <v>88</v>
      </c>
      <c r="AV504" s="14" t="s">
        <v>86</v>
      </c>
      <c r="AW504" s="14" t="s">
        <v>34</v>
      </c>
      <c r="AX504" s="14" t="s">
        <v>78</v>
      </c>
      <c r="AY504" s="227" t="s">
        <v>144</v>
      </c>
    </row>
    <row r="505" spans="1:65" s="13" customFormat="1" ht="11.25">
      <c r="B505" s="202"/>
      <c r="C505" s="203"/>
      <c r="D505" s="204" t="s">
        <v>153</v>
      </c>
      <c r="E505" s="205" t="s">
        <v>1</v>
      </c>
      <c r="F505" s="206" t="s">
        <v>1198</v>
      </c>
      <c r="G505" s="203"/>
      <c r="H505" s="207">
        <v>19.27</v>
      </c>
      <c r="I505" s="208"/>
      <c r="J505" s="203"/>
      <c r="K505" s="203"/>
      <c r="L505" s="209"/>
      <c r="M505" s="210"/>
      <c r="N505" s="211"/>
      <c r="O505" s="211"/>
      <c r="P505" s="211"/>
      <c r="Q505" s="211"/>
      <c r="R505" s="211"/>
      <c r="S505" s="211"/>
      <c r="T505" s="212"/>
      <c r="AT505" s="213" t="s">
        <v>153</v>
      </c>
      <c r="AU505" s="213" t="s">
        <v>88</v>
      </c>
      <c r="AV505" s="13" t="s">
        <v>88</v>
      </c>
      <c r="AW505" s="13" t="s">
        <v>34</v>
      </c>
      <c r="AX505" s="13" t="s">
        <v>78</v>
      </c>
      <c r="AY505" s="213" t="s">
        <v>144</v>
      </c>
    </row>
    <row r="506" spans="1:65" s="14" customFormat="1" ht="11.25">
      <c r="B506" s="218"/>
      <c r="C506" s="219"/>
      <c r="D506" s="204" t="s">
        <v>153</v>
      </c>
      <c r="E506" s="220" t="s">
        <v>1</v>
      </c>
      <c r="F506" s="221" t="s">
        <v>1172</v>
      </c>
      <c r="G506" s="219"/>
      <c r="H506" s="220" t="s">
        <v>1</v>
      </c>
      <c r="I506" s="222"/>
      <c r="J506" s="219"/>
      <c r="K506" s="219"/>
      <c r="L506" s="223"/>
      <c r="M506" s="224"/>
      <c r="N506" s="225"/>
      <c r="O506" s="225"/>
      <c r="P506" s="225"/>
      <c r="Q506" s="225"/>
      <c r="R506" s="225"/>
      <c r="S506" s="225"/>
      <c r="T506" s="226"/>
      <c r="AT506" s="227" t="s">
        <v>153</v>
      </c>
      <c r="AU506" s="227" t="s">
        <v>88</v>
      </c>
      <c r="AV506" s="14" t="s">
        <v>86</v>
      </c>
      <c r="AW506" s="14" t="s">
        <v>34</v>
      </c>
      <c r="AX506" s="14" t="s">
        <v>78</v>
      </c>
      <c r="AY506" s="227" t="s">
        <v>144</v>
      </c>
    </row>
    <row r="507" spans="1:65" s="13" customFormat="1" ht="11.25">
      <c r="B507" s="202"/>
      <c r="C507" s="203"/>
      <c r="D507" s="204" t="s">
        <v>153</v>
      </c>
      <c r="E507" s="205" t="s">
        <v>1</v>
      </c>
      <c r="F507" s="206" t="s">
        <v>1203</v>
      </c>
      <c r="G507" s="203"/>
      <c r="H507" s="207">
        <v>6.76</v>
      </c>
      <c r="I507" s="208"/>
      <c r="J507" s="203"/>
      <c r="K507" s="203"/>
      <c r="L507" s="209"/>
      <c r="M507" s="210"/>
      <c r="N507" s="211"/>
      <c r="O507" s="211"/>
      <c r="P507" s="211"/>
      <c r="Q507" s="211"/>
      <c r="R507" s="211"/>
      <c r="S507" s="211"/>
      <c r="T507" s="212"/>
      <c r="AT507" s="213" t="s">
        <v>153</v>
      </c>
      <c r="AU507" s="213" t="s">
        <v>88</v>
      </c>
      <c r="AV507" s="13" t="s">
        <v>88</v>
      </c>
      <c r="AW507" s="13" t="s">
        <v>34</v>
      </c>
      <c r="AX507" s="13" t="s">
        <v>78</v>
      </c>
      <c r="AY507" s="213" t="s">
        <v>144</v>
      </c>
    </row>
    <row r="508" spans="1:65" s="14" customFormat="1" ht="11.25">
      <c r="B508" s="218"/>
      <c r="C508" s="219"/>
      <c r="D508" s="204" t="s">
        <v>153</v>
      </c>
      <c r="E508" s="220" t="s">
        <v>1</v>
      </c>
      <c r="F508" s="221" t="s">
        <v>1176</v>
      </c>
      <c r="G508" s="219"/>
      <c r="H508" s="220" t="s">
        <v>1</v>
      </c>
      <c r="I508" s="222"/>
      <c r="J508" s="219"/>
      <c r="K508" s="219"/>
      <c r="L508" s="223"/>
      <c r="M508" s="224"/>
      <c r="N508" s="225"/>
      <c r="O508" s="225"/>
      <c r="P508" s="225"/>
      <c r="Q508" s="225"/>
      <c r="R508" s="225"/>
      <c r="S508" s="225"/>
      <c r="T508" s="226"/>
      <c r="AT508" s="227" t="s">
        <v>153</v>
      </c>
      <c r="AU508" s="227" t="s">
        <v>88</v>
      </c>
      <c r="AV508" s="14" t="s">
        <v>86</v>
      </c>
      <c r="AW508" s="14" t="s">
        <v>34</v>
      </c>
      <c r="AX508" s="14" t="s">
        <v>78</v>
      </c>
      <c r="AY508" s="227" t="s">
        <v>144</v>
      </c>
    </row>
    <row r="509" spans="1:65" s="13" customFormat="1" ht="11.25">
      <c r="B509" s="202"/>
      <c r="C509" s="203"/>
      <c r="D509" s="204" t="s">
        <v>153</v>
      </c>
      <c r="E509" s="205" t="s">
        <v>1</v>
      </c>
      <c r="F509" s="206" t="s">
        <v>1205</v>
      </c>
      <c r="G509" s="203"/>
      <c r="H509" s="207">
        <v>8.17</v>
      </c>
      <c r="I509" s="208"/>
      <c r="J509" s="203"/>
      <c r="K509" s="203"/>
      <c r="L509" s="209"/>
      <c r="M509" s="210"/>
      <c r="N509" s="211"/>
      <c r="O509" s="211"/>
      <c r="P509" s="211"/>
      <c r="Q509" s="211"/>
      <c r="R509" s="211"/>
      <c r="S509" s="211"/>
      <c r="T509" s="212"/>
      <c r="AT509" s="213" t="s">
        <v>153</v>
      </c>
      <c r="AU509" s="213" t="s">
        <v>88</v>
      </c>
      <c r="AV509" s="13" t="s">
        <v>88</v>
      </c>
      <c r="AW509" s="13" t="s">
        <v>34</v>
      </c>
      <c r="AX509" s="13" t="s">
        <v>78</v>
      </c>
      <c r="AY509" s="213" t="s">
        <v>144</v>
      </c>
    </row>
    <row r="510" spans="1:65" s="14" customFormat="1" ht="11.25">
      <c r="B510" s="218"/>
      <c r="C510" s="219"/>
      <c r="D510" s="204" t="s">
        <v>153</v>
      </c>
      <c r="E510" s="220" t="s">
        <v>1</v>
      </c>
      <c r="F510" s="221" t="s">
        <v>1178</v>
      </c>
      <c r="G510" s="219"/>
      <c r="H510" s="220" t="s">
        <v>1</v>
      </c>
      <c r="I510" s="222"/>
      <c r="J510" s="219"/>
      <c r="K510" s="219"/>
      <c r="L510" s="223"/>
      <c r="M510" s="224"/>
      <c r="N510" s="225"/>
      <c r="O510" s="225"/>
      <c r="P510" s="225"/>
      <c r="Q510" s="225"/>
      <c r="R510" s="225"/>
      <c r="S510" s="225"/>
      <c r="T510" s="226"/>
      <c r="AT510" s="227" t="s">
        <v>153</v>
      </c>
      <c r="AU510" s="227" t="s">
        <v>88</v>
      </c>
      <c r="AV510" s="14" t="s">
        <v>86</v>
      </c>
      <c r="AW510" s="14" t="s">
        <v>34</v>
      </c>
      <c r="AX510" s="14" t="s">
        <v>78</v>
      </c>
      <c r="AY510" s="227" t="s">
        <v>144</v>
      </c>
    </row>
    <row r="511" spans="1:65" s="13" customFormat="1" ht="11.25">
      <c r="B511" s="202"/>
      <c r="C511" s="203"/>
      <c r="D511" s="204" t="s">
        <v>153</v>
      </c>
      <c r="E511" s="205" t="s">
        <v>1</v>
      </c>
      <c r="F511" s="206" t="s">
        <v>1206</v>
      </c>
      <c r="G511" s="203"/>
      <c r="H511" s="207">
        <v>12.9</v>
      </c>
      <c r="I511" s="208"/>
      <c r="J511" s="203"/>
      <c r="K511" s="203"/>
      <c r="L511" s="209"/>
      <c r="M511" s="210"/>
      <c r="N511" s="211"/>
      <c r="O511" s="211"/>
      <c r="P511" s="211"/>
      <c r="Q511" s="211"/>
      <c r="R511" s="211"/>
      <c r="S511" s="211"/>
      <c r="T511" s="212"/>
      <c r="AT511" s="213" t="s">
        <v>153</v>
      </c>
      <c r="AU511" s="213" t="s">
        <v>88</v>
      </c>
      <c r="AV511" s="13" t="s">
        <v>88</v>
      </c>
      <c r="AW511" s="13" t="s">
        <v>34</v>
      </c>
      <c r="AX511" s="13" t="s">
        <v>78</v>
      </c>
      <c r="AY511" s="213" t="s">
        <v>144</v>
      </c>
    </row>
    <row r="512" spans="1:65" s="15" customFormat="1" ht="11.25">
      <c r="B512" s="228"/>
      <c r="C512" s="229"/>
      <c r="D512" s="204" t="s">
        <v>153</v>
      </c>
      <c r="E512" s="230" t="s">
        <v>1</v>
      </c>
      <c r="F512" s="231" t="s">
        <v>164</v>
      </c>
      <c r="G512" s="229"/>
      <c r="H512" s="232">
        <v>80.64</v>
      </c>
      <c r="I512" s="233"/>
      <c r="J512" s="229"/>
      <c r="K512" s="229"/>
      <c r="L512" s="234"/>
      <c r="M512" s="235"/>
      <c r="N512" s="236"/>
      <c r="O512" s="236"/>
      <c r="P512" s="236"/>
      <c r="Q512" s="236"/>
      <c r="R512" s="236"/>
      <c r="S512" s="236"/>
      <c r="T512" s="237"/>
      <c r="AT512" s="238" t="s">
        <v>153</v>
      </c>
      <c r="AU512" s="238" t="s">
        <v>88</v>
      </c>
      <c r="AV512" s="15" t="s">
        <v>151</v>
      </c>
      <c r="AW512" s="15" t="s">
        <v>34</v>
      </c>
      <c r="AX512" s="15" t="s">
        <v>86</v>
      </c>
      <c r="AY512" s="238" t="s">
        <v>144</v>
      </c>
    </row>
    <row r="513" spans="1:65" s="2" customFormat="1" ht="24.2" customHeight="1">
      <c r="A513" s="35"/>
      <c r="B513" s="36"/>
      <c r="C513" s="188" t="s">
        <v>1579</v>
      </c>
      <c r="D513" s="188" t="s">
        <v>147</v>
      </c>
      <c r="E513" s="189" t="s">
        <v>1580</v>
      </c>
      <c r="F513" s="190" t="s">
        <v>1581</v>
      </c>
      <c r="G513" s="191" t="s">
        <v>174</v>
      </c>
      <c r="H513" s="192">
        <v>33.54</v>
      </c>
      <c r="I513" s="193"/>
      <c r="J513" s="194">
        <f>ROUND(I513*H513,2)</f>
        <v>0</v>
      </c>
      <c r="K513" s="195"/>
      <c r="L513" s="40"/>
      <c r="M513" s="196" t="s">
        <v>1</v>
      </c>
      <c r="N513" s="197" t="s">
        <v>43</v>
      </c>
      <c r="O513" s="72"/>
      <c r="P513" s="198">
        <f>O513*H513</f>
        <v>0</v>
      </c>
      <c r="Q513" s="198">
        <v>2.9999999999999997E-4</v>
      </c>
      <c r="R513" s="198">
        <f>Q513*H513</f>
        <v>1.0061999999999998E-2</v>
      </c>
      <c r="S513" s="198">
        <v>0</v>
      </c>
      <c r="T513" s="199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200" t="s">
        <v>14</v>
      </c>
      <c r="AT513" s="200" t="s">
        <v>147</v>
      </c>
      <c r="AU513" s="200" t="s">
        <v>88</v>
      </c>
      <c r="AY513" s="18" t="s">
        <v>144</v>
      </c>
      <c r="BE513" s="201">
        <f>IF(N513="základní",J513,0)</f>
        <v>0</v>
      </c>
      <c r="BF513" s="201">
        <f>IF(N513="snížená",J513,0)</f>
        <v>0</v>
      </c>
      <c r="BG513" s="201">
        <f>IF(N513="zákl. přenesená",J513,0)</f>
        <v>0</v>
      </c>
      <c r="BH513" s="201">
        <f>IF(N513="sníž. přenesená",J513,0)</f>
        <v>0</v>
      </c>
      <c r="BI513" s="201">
        <f>IF(N513="nulová",J513,0)</f>
        <v>0</v>
      </c>
      <c r="BJ513" s="18" t="s">
        <v>86</v>
      </c>
      <c r="BK513" s="201">
        <f>ROUND(I513*H513,2)</f>
        <v>0</v>
      </c>
      <c r="BL513" s="18" t="s">
        <v>14</v>
      </c>
      <c r="BM513" s="200" t="s">
        <v>1582</v>
      </c>
    </row>
    <row r="514" spans="1:65" s="13" customFormat="1" ht="11.25">
      <c r="B514" s="202"/>
      <c r="C514" s="203"/>
      <c r="D514" s="204" t="s">
        <v>153</v>
      </c>
      <c r="E514" s="205" t="s">
        <v>1</v>
      </c>
      <c r="F514" s="206" t="s">
        <v>1197</v>
      </c>
      <c r="G514" s="203"/>
      <c r="H514" s="207">
        <v>33.54</v>
      </c>
      <c r="I514" s="208"/>
      <c r="J514" s="203"/>
      <c r="K514" s="203"/>
      <c r="L514" s="209"/>
      <c r="M514" s="210"/>
      <c r="N514" s="211"/>
      <c r="O514" s="211"/>
      <c r="P514" s="211"/>
      <c r="Q514" s="211"/>
      <c r="R514" s="211"/>
      <c r="S514" s="211"/>
      <c r="T514" s="212"/>
      <c r="AT514" s="213" t="s">
        <v>153</v>
      </c>
      <c r="AU514" s="213" t="s">
        <v>88</v>
      </c>
      <c r="AV514" s="13" t="s">
        <v>88</v>
      </c>
      <c r="AW514" s="13" t="s">
        <v>34</v>
      </c>
      <c r="AX514" s="13" t="s">
        <v>86</v>
      </c>
      <c r="AY514" s="213" t="s">
        <v>144</v>
      </c>
    </row>
    <row r="515" spans="1:65" s="2" customFormat="1" ht="14.45" customHeight="1">
      <c r="A515" s="35"/>
      <c r="B515" s="36"/>
      <c r="C515" s="188" t="s">
        <v>1583</v>
      </c>
      <c r="D515" s="188" t="s">
        <v>147</v>
      </c>
      <c r="E515" s="189" t="s">
        <v>1584</v>
      </c>
      <c r="F515" s="190" t="s">
        <v>1585</v>
      </c>
      <c r="G515" s="191" t="s">
        <v>174</v>
      </c>
      <c r="H515" s="192">
        <v>47.1</v>
      </c>
      <c r="I515" s="193"/>
      <c r="J515" s="194">
        <f>ROUND(I515*H515,2)</f>
        <v>0</v>
      </c>
      <c r="K515" s="195"/>
      <c r="L515" s="40"/>
      <c r="M515" s="196" t="s">
        <v>1</v>
      </c>
      <c r="N515" s="197" t="s">
        <v>43</v>
      </c>
      <c r="O515" s="72"/>
      <c r="P515" s="198">
        <f>O515*H515</f>
        <v>0</v>
      </c>
      <c r="Q515" s="198">
        <v>2.9999999999999997E-4</v>
      </c>
      <c r="R515" s="198">
        <f>Q515*H515</f>
        <v>1.4129999999999998E-2</v>
      </c>
      <c r="S515" s="198">
        <v>0</v>
      </c>
      <c r="T515" s="199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00" t="s">
        <v>14</v>
      </c>
      <c r="AT515" s="200" t="s">
        <v>147</v>
      </c>
      <c r="AU515" s="200" t="s">
        <v>88</v>
      </c>
      <c r="AY515" s="18" t="s">
        <v>144</v>
      </c>
      <c r="BE515" s="201">
        <f>IF(N515="základní",J515,0)</f>
        <v>0</v>
      </c>
      <c r="BF515" s="201">
        <f>IF(N515="snížená",J515,0)</f>
        <v>0</v>
      </c>
      <c r="BG515" s="201">
        <f>IF(N515="zákl. přenesená",J515,0)</f>
        <v>0</v>
      </c>
      <c r="BH515" s="201">
        <f>IF(N515="sníž. přenesená",J515,0)</f>
        <v>0</v>
      </c>
      <c r="BI515" s="201">
        <f>IF(N515="nulová",J515,0)</f>
        <v>0</v>
      </c>
      <c r="BJ515" s="18" t="s">
        <v>86</v>
      </c>
      <c r="BK515" s="201">
        <f>ROUND(I515*H515,2)</f>
        <v>0</v>
      </c>
      <c r="BL515" s="18" t="s">
        <v>14</v>
      </c>
      <c r="BM515" s="200" t="s">
        <v>1586</v>
      </c>
    </row>
    <row r="516" spans="1:65" s="14" customFormat="1" ht="11.25">
      <c r="B516" s="218"/>
      <c r="C516" s="219"/>
      <c r="D516" s="204" t="s">
        <v>153</v>
      </c>
      <c r="E516" s="220" t="s">
        <v>1</v>
      </c>
      <c r="F516" s="221" t="s">
        <v>1162</v>
      </c>
      <c r="G516" s="219"/>
      <c r="H516" s="220" t="s">
        <v>1</v>
      </c>
      <c r="I516" s="222"/>
      <c r="J516" s="219"/>
      <c r="K516" s="219"/>
      <c r="L516" s="223"/>
      <c r="M516" s="224"/>
      <c r="N516" s="225"/>
      <c r="O516" s="225"/>
      <c r="P516" s="225"/>
      <c r="Q516" s="225"/>
      <c r="R516" s="225"/>
      <c r="S516" s="225"/>
      <c r="T516" s="226"/>
      <c r="AT516" s="227" t="s">
        <v>153</v>
      </c>
      <c r="AU516" s="227" t="s">
        <v>88</v>
      </c>
      <c r="AV516" s="14" t="s">
        <v>86</v>
      </c>
      <c r="AW516" s="14" t="s">
        <v>34</v>
      </c>
      <c r="AX516" s="14" t="s">
        <v>78</v>
      </c>
      <c r="AY516" s="227" t="s">
        <v>144</v>
      </c>
    </row>
    <row r="517" spans="1:65" s="13" customFormat="1" ht="11.25">
      <c r="B517" s="202"/>
      <c r="C517" s="203"/>
      <c r="D517" s="204" t="s">
        <v>153</v>
      </c>
      <c r="E517" s="205" t="s">
        <v>1</v>
      </c>
      <c r="F517" s="206" t="s">
        <v>1198</v>
      </c>
      <c r="G517" s="203"/>
      <c r="H517" s="207">
        <v>19.27</v>
      </c>
      <c r="I517" s="208"/>
      <c r="J517" s="203"/>
      <c r="K517" s="203"/>
      <c r="L517" s="209"/>
      <c r="M517" s="210"/>
      <c r="N517" s="211"/>
      <c r="O517" s="211"/>
      <c r="P517" s="211"/>
      <c r="Q517" s="211"/>
      <c r="R517" s="211"/>
      <c r="S517" s="211"/>
      <c r="T517" s="212"/>
      <c r="AT517" s="213" t="s">
        <v>153</v>
      </c>
      <c r="AU517" s="213" t="s">
        <v>88</v>
      </c>
      <c r="AV517" s="13" t="s">
        <v>88</v>
      </c>
      <c r="AW517" s="13" t="s">
        <v>34</v>
      </c>
      <c r="AX517" s="13" t="s">
        <v>78</v>
      </c>
      <c r="AY517" s="213" t="s">
        <v>144</v>
      </c>
    </row>
    <row r="518" spans="1:65" s="14" customFormat="1" ht="11.25">
      <c r="B518" s="218"/>
      <c r="C518" s="219"/>
      <c r="D518" s="204" t="s">
        <v>153</v>
      </c>
      <c r="E518" s="220" t="s">
        <v>1</v>
      </c>
      <c r="F518" s="221" t="s">
        <v>1172</v>
      </c>
      <c r="G518" s="219"/>
      <c r="H518" s="220" t="s">
        <v>1</v>
      </c>
      <c r="I518" s="222"/>
      <c r="J518" s="219"/>
      <c r="K518" s="219"/>
      <c r="L518" s="223"/>
      <c r="M518" s="224"/>
      <c r="N518" s="225"/>
      <c r="O518" s="225"/>
      <c r="P518" s="225"/>
      <c r="Q518" s="225"/>
      <c r="R518" s="225"/>
      <c r="S518" s="225"/>
      <c r="T518" s="226"/>
      <c r="AT518" s="227" t="s">
        <v>153</v>
      </c>
      <c r="AU518" s="227" t="s">
        <v>88</v>
      </c>
      <c r="AV518" s="14" t="s">
        <v>86</v>
      </c>
      <c r="AW518" s="14" t="s">
        <v>34</v>
      </c>
      <c r="AX518" s="14" t="s">
        <v>78</v>
      </c>
      <c r="AY518" s="227" t="s">
        <v>144</v>
      </c>
    </row>
    <row r="519" spans="1:65" s="13" customFormat="1" ht="11.25">
      <c r="B519" s="202"/>
      <c r="C519" s="203"/>
      <c r="D519" s="204" t="s">
        <v>153</v>
      </c>
      <c r="E519" s="205" t="s">
        <v>1</v>
      </c>
      <c r="F519" s="206" t="s">
        <v>1203</v>
      </c>
      <c r="G519" s="203"/>
      <c r="H519" s="207">
        <v>6.76</v>
      </c>
      <c r="I519" s="208"/>
      <c r="J519" s="203"/>
      <c r="K519" s="203"/>
      <c r="L519" s="209"/>
      <c r="M519" s="210"/>
      <c r="N519" s="211"/>
      <c r="O519" s="211"/>
      <c r="P519" s="211"/>
      <c r="Q519" s="211"/>
      <c r="R519" s="211"/>
      <c r="S519" s="211"/>
      <c r="T519" s="212"/>
      <c r="AT519" s="213" t="s">
        <v>153</v>
      </c>
      <c r="AU519" s="213" t="s">
        <v>88</v>
      </c>
      <c r="AV519" s="13" t="s">
        <v>88</v>
      </c>
      <c r="AW519" s="13" t="s">
        <v>34</v>
      </c>
      <c r="AX519" s="13" t="s">
        <v>78</v>
      </c>
      <c r="AY519" s="213" t="s">
        <v>144</v>
      </c>
    </row>
    <row r="520" spans="1:65" s="14" customFormat="1" ht="11.25">
      <c r="B520" s="218"/>
      <c r="C520" s="219"/>
      <c r="D520" s="204" t="s">
        <v>153</v>
      </c>
      <c r="E520" s="220" t="s">
        <v>1</v>
      </c>
      <c r="F520" s="221" t="s">
        <v>1176</v>
      </c>
      <c r="G520" s="219"/>
      <c r="H520" s="220" t="s">
        <v>1</v>
      </c>
      <c r="I520" s="222"/>
      <c r="J520" s="219"/>
      <c r="K520" s="219"/>
      <c r="L520" s="223"/>
      <c r="M520" s="224"/>
      <c r="N520" s="225"/>
      <c r="O520" s="225"/>
      <c r="P520" s="225"/>
      <c r="Q520" s="225"/>
      <c r="R520" s="225"/>
      <c r="S520" s="225"/>
      <c r="T520" s="226"/>
      <c r="AT520" s="227" t="s">
        <v>153</v>
      </c>
      <c r="AU520" s="227" t="s">
        <v>88</v>
      </c>
      <c r="AV520" s="14" t="s">
        <v>86</v>
      </c>
      <c r="AW520" s="14" t="s">
        <v>34</v>
      </c>
      <c r="AX520" s="14" t="s">
        <v>78</v>
      </c>
      <c r="AY520" s="227" t="s">
        <v>144</v>
      </c>
    </row>
    <row r="521" spans="1:65" s="13" customFormat="1" ht="11.25">
      <c r="B521" s="202"/>
      <c r="C521" s="203"/>
      <c r="D521" s="204" t="s">
        <v>153</v>
      </c>
      <c r="E521" s="205" t="s">
        <v>1</v>
      </c>
      <c r="F521" s="206" t="s">
        <v>1205</v>
      </c>
      <c r="G521" s="203"/>
      <c r="H521" s="207">
        <v>8.17</v>
      </c>
      <c r="I521" s="208"/>
      <c r="J521" s="203"/>
      <c r="K521" s="203"/>
      <c r="L521" s="209"/>
      <c r="M521" s="210"/>
      <c r="N521" s="211"/>
      <c r="O521" s="211"/>
      <c r="P521" s="211"/>
      <c r="Q521" s="211"/>
      <c r="R521" s="211"/>
      <c r="S521" s="211"/>
      <c r="T521" s="212"/>
      <c r="AT521" s="213" t="s">
        <v>153</v>
      </c>
      <c r="AU521" s="213" t="s">
        <v>88</v>
      </c>
      <c r="AV521" s="13" t="s">
        <v>88</v>
      </c>
      <c r="AW521" s="13" t="s">
        <v>34</v>
      </c>
      <c r="AX521" s="13" t="s">
        <v>78</v>
      </c>
      <c r="AY521" s="213" t="s">
        <v>144</v>
      </c>
    </row>
    <row r="522" spans="1:65" s="14" customFormat="1" ht="11.25">
      <c r="B522" s="218"/>
      <c r="C522" s="219"/>
      <c r="D522" s="204" t="s">
        <v>153</v>
      </c>
      <c r="E522" s="220" t="s">
        <v>1</v>
      </c>
      <c r="F522" s="221" t="s">
        <v>1178</v>
      </c>
      <c r="G522" s="219"/>
      <c r="H522" s="220" t="s">
        <v>1</v>
      </c>
      <c r="I522" s="222"/>
      <c r="J522" s="219"/>
      <c r="K522" s="219"/>
      <c r="L522" s="223"/>
      <c r="M522" s="224"/>
      <c r="N522" s="225"/>
      <c r="O522" s="225"/>
      <c r="P522" s="225"/>
      <c r="Q522" s="225"/>
      <c r="R522" s="225"/>
      <c r="S522" s="225"/>
      <c r="T522" s="226"/>
      <c r="AT522" s="227" t="s">
        <v>153</v>
      </c>
      <c r="AU522" s="227" t="s">
        <v>88</v>
      </c>
      <c r="AV522" s="14" t="s">
        <v>86</v>
      </c>
      <c r="AW522" s="14" t="s">
        <v>34</v>
      </c>
      <c r="AX522" s="14" t="s">
        <v>78</v>
      </c>
      <c r="AY522" s="227" t="s">
        <v>144</v>
      </c>
    </row>
    <row r="523" spans="1:65" s="13" customFormat="1" ht="11.25">
      <c r="B523" s="202"/>
      <c r="C523" s="203"/>
      <c r="D523" s="204" t="s">
        <v>153</v>
      </c>
      <c r="E523" s="205" t="s">
        <v>1</v>
      </c>
      <c r="F523" s="206" t="s">
        <v>1206</v>
      </c>
      <c r="G523" s="203"/>
      <c r="H523" s="207">
        <v>12.9</v>
      </c>
      <c r="I523" s="208"/>
      <c r="J523" s="203"/>
      <c r="K523" s="203"/>
      <c r="L523" s="209"/>
      <c r="M523" s="210"/>
      <c r="N523" s="211"/>
      <c r="O523" s="211"/>
      <c r="P523" s="211"/>
      <c r="Q523" s="211"/>
      <c r="R523" s="211"/>
      <c r="S523" s="211"/>
      <c r="T523" s="212"/>
      <c r="AT523" s="213" t="s">
        <v>153</v>
      </c>
      <c r="AU523" s="213" t="s">
        <v>88</v>
      </c>
      <c r="AV523" s="13" t="s">
        <v>88</v>
      </c>
      <c r="AW523" s="13" t="s">
        <v>34</v>
      </c>
      <c r="AX523" s="13" t="s">
        <v>78</v>
      </c>
      <c r="AY523" s="213" t="s">
        <v>144</v>
      </c>
    </row>
    <row r="524" spans="1:65" s="15" customFormat="1" ht="11.25">
      <c r="B524" s="228"/>
      <c r="C524" s="229"/>
      <c r="D524" s="204" t="s">
        <v>153</v>
      </c>
      <c r="E524" s="230" t="s">
        <v>1</v>
      </c>
      <c r="F524" s="231" t="s">
        <v>164</v>
      </c>
      <c r="G524" s="229"/>
      <c r="H524" s="232">
        <v>47.1</v>
      </c>
      <c r="I524" s="233"/>
      <c r="J524" s="229"/>
      <c r="K524" s="229"/>
      <c r="L524" s="234"/>
      <c r="M524" s="235"/>
      <c r="N524" s="236"/>
      <c r="O524" s="236"/>
      <c r="P524" s="236"/>
      <c r="Q524" s="236"/>
      <c r="R524" s="236"/>
      <c r="S524" s="236"/>
      <c r="T524" s="237"/>
      <c r="AT524" s="238" t="s">
        <v>153</v>
      </c>
      <c r="AU524" s="238" t="s">
        <v>88</v>
      </c>
      <c r="AV524" s="15" t="s">
        <v>151</v>
      </c>
      <c r="AW524" s="15" t="s">
        <v>34</v>
      </c>
      <c r="AX524" s="15" t="s">
        <v>86</v>
      </c>
      <c r="AY524" s="238" t="s">
        <v>144</v>
      </c>
    </row>
    <row r="525" spans="1:65" s="2" customFormat="1" ht="37.9" customHeight="1">
      <c r="A525" s="35"/>
      <c r="B525" s="36"/>
      <c r="C525" s="250" t="s">
        <v>1587</v>
      </c>
      <c r="D525" s="250" t="s">
        <v>273</v>
      </c>
      <c r="E525" s="251" t="s">
        <v>1588</v>
      </c>
      <c r="F525" s="252" t="s">
        <v>1589</v>
      </c>
      <c r="G525" s="253" t="s">
        <v>174</v>
      </c>
      <c r="H525" s="254">
        <v>51.81</v>
      </c>
      <c r="I525" s="255"/>
      <c r="J525" s="256">
        <f>ROUND(I525*H525,2)</f>
        <v>0</v>
      </c>
      <c r="K525" s="257"/>
      <c r="L525" s="258"/>
      <c r="M525" s="259" t="s">
        <v>1</v>
      </c>
      <c r="N525" s="260" t="s">
        <v>43</v>
      </c>
      <c r="O525" s="72"/>
      <c r="P525" s="198">
        <f>O525*H525</f>
        <v>0</v>
      </c>
      <c r="Q525" s="198">
        <v>3.5500000000000002E-3</v>
      </c>
      <c r="R525" s="198">
        <f>Q525*H525</f>
        <v>0.18392550000000002</v>
      </c>
      <c r="S525" s="198">
        <v>0</v>
      </c>
      <c r="T525" s="199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200" t="s">
        <v>323</v>
      </c>
      <c r="AT525" s="200" t="s">
        <v>273</v>
      </c>
      <c r="AU525" s="200" t="s">
        <v>88</v>
      </c>
      <c r="AY525" s="18" t="s">
        <v>144</v>
      </c>
      <c r="BE525" s="201">
        <f>IF(N525="základní",J525,0)</f>
        <v>0</v>
      </c>
      <c r="BF525" s="201">
        <f>IF(N525="snížená",J525,0)</f>
        <v>0</v>
      </c>
      <c r="BG525" s="201">
        <f>IF(N525="zákl. přenesená",J525,0)</f>
        <v>0</v>
      </c>
      <c r="BH525" s="201">
        <f>IF(N525="sníž. přenesená",J525,0)</f>
        <v>0</v>
      </c>
      <c r="BI525" s="201">
        <f>IF(N525="nulová",J525,0)</f>
        <v>0</v>
      </c>
      <c r="BJ525" s="18" t="s">
        <v>86</v>
      </c>
      <c r="BK525" s="201">
        <f>ROUND(I525*H525,2)</f>
        <v>0</v>
      </c>
      <c r="BL525" s="18" t="s">
        <v>14</v>
      </c>
      <c r="BM525" s="200" t="s">
        <v>1590</v>
      </c>
    </row>
    <row r="526" spans="1:65" s="13" customFormat="1" ht="11.25">
      <c r="B526" s="202"/>
      <c r="C526" s="203"/>
      <c r="D526" s="204" t="s">
        <v>153</v>
      </c>
      <c r="E526" s="203"/>
      <c r="F526" s="206" t="s">
        <v>1591</v>
      </c>
      <c r="G526" s="203"/>
      <c r="H526" s="207">
        <v>51.81</v>
      </c>
      <c r="I526" s="208"/>
      <c r="J526" s="203"/>
      <c r="K526" s="203"/>
      <c r="L526" s="209"/>
      <c r="M526" s="210"/>
      <c r="N526" s="211"/>
      <c r="O526" s="211"/>
      <c r="P526" s="211"/>
      <c r="Q526" s="211"/>
      <c r="R526" s="211"/>
      <c r="S526" s="211"/>
      <c r="T526" s="212"/>
      <c r="AT526" s="213" t="s">
        <v>153</v>
      </c>
      <c r="AU526" s="213" t="s">
        <v>88</v>
      </c>
      <c r="AV526" s="13" t="s">
        <v>88</v>
      </c>
      <c r="AW526" s="13" t="s">
        <v>4</v>
      </c>
      <c r="AX526" s="13" t="s">
        <v>86</v>
      </c>
      <c r="AY526" s="213" t="s">
        <v>144</v>
      </c>
    </row>
    <row r="527" spans="1:65" s="2" customFormat="1" ht="14.45" customHeight="1">
      <c r="A527" s="35"/>
      <c r="B527" s="36"/>
      <c r="C527" s="188" t="s">
        <v>1592</v>
      </c>
      <c r="D527" s="188" t="s">
        <v>147</v>
      </c>
      <c r="E527" s="189" t="s">
        <v>1593</v>
      </c>
      <c r="F527" s="190" t="s">
        <v>1594</v>
      </c>
      <c r="G527" s="191" t="s">
        <v>217</v>
      </c>
      <c r="H527" s="192">
        <v>55</v>
      </c>
      <c r="I527" s="193"/>
      <c r="J527" s="194">
        <f>ROUND(I527*H527,2)</f>
        <v>0</v>
      </c>
      <c r="K527" s="195"/>
      <c r="L527" s="40"/>
      <c r="M527" s="196" t="s">
        <v>1</v>
      </c>
      <c r="N527" s="197" t="s">
        <v>43</v>
      </c>
      <c r="O527" s="72"/>
      <c r="P527" s="198">
        <f>O527*H527</f>
        <v>0</v>
      </c>
      <c r="Q527" s="198">
        <v>0</v>
      </c>
      <c r="R527" s="198">
        <f>Q527*H527</f>
        <v>0</v>
      </c>
      <c r="S527" s="198">
        <v>2.9999999999999997E-4</v>
      </c>
      <c r="T527" s="199">
        <f>S527*H527</f>
        <v>1.6499999999999997E-2</v>
      </c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R527" s="200" t="s">
        <v>14</v>
      </c>
      <c r="AT527" s="200" t="s">
        <v>147</v>
      </c>
      <c r="AU527" s="200" t="s">
        <v>88</v>
      </c>
      <c r="AY527" s="18" t="s">
        <v>144</v>
      </c>
      <c r="BE527" s="201">
        <f>IF(N527="základní",J527,0)</f>
        <v>0</v>
      </c>
      <c r="BF527" s="201">
        <f>IF(N527="snížená",J527,0)</f>
        <v>0</v>
      </c>
      <c r="BG527" s="201">
        <f>IF(N527="zákl. přenesená",J527,0)</f>
        <v>0</v>
      </c>
      <c r="BH527" s="201">
        <f>IF(N527="sníž. přenesená",J527,0)</f>
        <v>0</v>
      </c>
      <c r="BI527" s="201">
        <f>IF(N527="nulová",J527,0)</f>
        <v>0</v>
      </c>
      <c r="BJ527" s="18" t="s">
        <v>86</v>
      </c>
      <c r="BK527" s="201">
        <f>ROUND(I527*H527,2)</f>
        <v>0</v>
      </c>
      <c r="BL527" s="18" t="s">
        <v>14</v>
      </c>
      <c r="BM527" s="200" t="s">
        <v>1595</v>
      </c>
    </row>
    <row r="528" spans="1:65" s="2" customFormat="1" ht="14.45" customHeight="1">
      <c r="A528" s="35"/>
      <c r="B528" s="36"/>
      <c r="C528" s="188" t="s">
        <v>1596</v>
      </c>
      <c r="D528" s="188" t="s">
        <v>147</v>
      </c>
      <c r="E528" s="189" t="s">
        <v>1597</v>
      </c>
      <c r="F528" s="190" t="s">
        <v>1598</v>
      </c>
      <c r="G528" s="191" t="s">
        <v>217</v>
      </c>
      <c r="H528" s="192">
        <v>55</v>
      </c>
      <c r="I528" s="193"/>
      <c r="J528" s="194">
        <f>ROUND(I528*H528,2)</f>
        <v>0</v>
      </c>
      <c r="K528" s="195"/>
      <c r="L528" s="40"/>
      <c r="M528" s="196" t="s">
        <v>1</v>
      </c>
      <c r="N528" s="197" t="s">
        <v>43</v>
      </c>
      <c r="O528" s="72"/>
      <c r="P528" s="198">
        <f>O528*H528</f>
        <v>0</v>
      </c>
      <c r="Q528" s="198">
        <v>1.0000000000000001E-5</v>
      </c>
      <c r="R528" s="198">
        <f>Q528*H528</f>
        <v>5.5000000000000003E-4</v>
      </c>
      <c r="S528" s="198">
        <v>0</v>
      </c>
      <c r="T528" s="199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200" t="s">
        <v>14</v>
      </c>
      <c r="AT528" s="200" t="s">
        <v>147</v>
      </c>
      <c r="AU528" s="200" t="s">
        <v>88</v>
      </c>
      <c r="AY528" s="18" t="s">
        <v>144</v>
      </c>
      <c r="BE528" s="201">
        <f>IF(N528="základní",J528,0)</f>
        <v>0</v>
      </c>
      <c r="BF528" s="201">
        <f>IF(N528="snížená",J528,0)</f>
        <v>0</v>
      </c>
      <c r="BG528" s="201">
        <f>IF(N528="zákl. přenesená",J528,0)</f>
        <v>0</v>
      </c>
      <c r="BH528" s="201">
        <f>IF(N528="sníž. přenesená",J528,0)</f>
        <v>0</v>
      </c>
      <c r="BI528" s="201">
        <f>IF(N528="nulová",J528,0)</f>
        <v>0</v>
      </c>
      <c r="BJ528" s="18" t="s">
        <v>86</v>
      </c>
      <c r="BK528" s="201">
        <f>ROUND(I528*H528,2)</f>
        <v>0</v>
      </c>
      <c r="BL528" s="18" t="s">
        <v>14</v>
      </c>
      <c r="BM528" s="200" t="s">
        <v>1599</v>
      </c>
    </row>
    <row r="529" spans="1:65" s="14" customFormat="1" ht="11.25">
      <c r="B529" s="218"/>
      <c r="C529" s="219"/>
      <c r="D529" s="204" t="s">
        <v>153</v>
      </c>
      <c r="E529" s="220" t="s">
        <v>1</v>
      </c>
      <c r="F529" s="221" t="s">
        <v>1162</v>
      </c>
      <c r="G529" s="219"/>
      <c r="H529" s="220" t="s">
        <v>1</v>
      </c>
      <c r="I529" s="222"/>
      <c r="J529" s="219"/>
      <c r="K529" s="219"/>
      <c r="L529" s="223"/>
      <c r="M529" s="224"/>
      <c r="N529" s="225"/>
      <c r="O529" s="225"/>
      <c r="P529" s="225"/>
      <c r="Q529" s="225"/>
      <c r="R529" s="225"/>
      <c r="S529" s="225"/>
      <c r="T529" s="226"/>
      <c r="AT529" s="227" t="s">
        <v>153</v>
      </c>
      <c r="AU529" s="227" t="s">
        <v>88</v>
      </c>
      <c r="AV529" s="14" t="s">
        <v>86</v>
      </c>
      <c r="AW529" s="14" t="s">
        <v>34</v>
      </c>
      <c r="AX529" s="14" t="s">
        <v>78</v>
      </c>
      <c r="AY529" s="227" t="s">
        <v>144</v>
      </c>
    </row>
    <row r="530" spans="1:65" s="13" customFormat="1" ht="11.25">
      <c r="B530" s="202"/>
      <c r="C530" s="203"/>
      <c r="D530" s="204" t="s">
        <v>153</v>
      </c>
      <c r="E530" s="205" t="s">
        <v>1</v>
      </c>
      <c r="F530" s="206" t="s">
        <v>1163</v>
      </c>
      <c r="G530" s="203"/>
      <c r="H530" s="207">
        <v>17.600000000000001</v>
      </c>
      <c r="I530" s="208"/>
      <c r="J530" s="203"/>
      <c r="K530" s="203"/>
      <c r="L530" s="209"/>
      <c r="M530" s="210"/>
      <c r="N530" s="211"/>
      <c r="O530" s="211"/>
      <c r="P530" s="211"/>
      <c r="Q530" s="211"/>
      <c r="R530" s="211"/>
      <c r="S530" s="211"/>
      <c r="T530" s="212"/>
      <c r="AT530" s="213" t="s">
        <v>153</v>
      </c>
      <c r="AU530" s="213" t="s">
        <v>88</v>
      </c>
      <c r="AV530" s="13" t="s">
        <v>88</v>
      </c>
      <c r="AW530" s="13" t="s">
        <v>34</v>
      </c>
      <c r="AX530" s="13" t="s">
        <v>78</v>
      </c>
      <c r="AY530" s="213" t="s">
        <v>144</v>
      </c>
    </row>
    <row r="531" spans="1:65" s="14" customFormat="1" ht="11.25">
      <c r="B531" s="218"/>
      <c r="C531" s="219"/>
      <c r="D531" s="204" t="s">
        <v>153</v>
      </c>
      <c r="E531" s="220" t="s">
        <v>1</v>
      </c>
      <c r="F531" s="221" t="s">
        <v>1172</v>
      </c>
      <c r="G531" s="219"/>
      <c r="H531" s="220" t="s">
        <v>1</v>
      </c>
      <c r="I531" s="222"/>
      <c r="J531" s="219"/>
      <c r="K531" s="219"/>
      <c r="L531" s="223"/>
      <c r="M531" s="224"/>
      <c r="N531" s="225"/>
      <c r="O531" s="225"/>
      <c r="P531" s="225"/>
      <c r="Q531" s="225"/>
      <c r="R531" s="225"/>
      <c r="S531" s="225"/>
      <c r="T531" s="226"/>
      <c r="AT531" s="227" t="s">
        <v>153</v>
      </c>
      <c r="AU531" s="227" t="s">
        <v>88</v>
      </c>
      <c r="AV531" s="14" t="s">
        <v>86</v>
      </c>
      <c r="AW531" s="14" t="s">
        <v>34</v>
      </c>
      <c r="AX531" s="14" t="s">
        <v>78</v>
      </c>
      <c r="AY531" s="227" t="s">
        <v>144</v>
      </c>
    </row>
    <row r="532" spans="1:65" s="13" customFormat="1" ht="11.25">
      <c r="B532" s="202"/>
      <c r="C532" s="203"/>
      <c r="D532" s="204" t="s">
        <v>153</v>
      </c>
      <c r="E532" s="205" t="s">
        <v>1</v>
      </c>
      <c r="F532" s="206" t="s">
        <v>1173</v>
      </c>
      <c r="G532" s="203"/>
      <c r="H532" s="207">
        <v>10.4</v>
      </c>
      <c r="I532" s="208"/>
      <c r="J532" s="203"/>
      <c r="K532" s="203"/>
      <c r="L532" s="209"/>
      <c r="M532" s="210"/>
      <c r="N532" s="211"/>
      <c r="O532" s="211"/>
      <c r="P532" s="211"/>
      <c r="Q532" s="211"/>
      <c r="R532" s="211"/>
      <c r="S532" s="211"/>
      <c r="T532" s="212"/>
      <c r="AT532" s="213" t="s">
        <v>153</v>
      </c>
      <c r="AU532" s="213" t="s">
        <v>88</v>
      </c>
      <c r="AV532" s="13" t="s">
        <v>88</v>
      </c>
      <c r="AW532" s="13" t="s">
        <v>34</v>
      </c>
      <c r="AX532" s="13" t="s">
        <v>78</v>
      </c>
      <c r="AY532" s="213" t="s">
        <v>144</v>
      </c>
    </row>
    <row r="533" spans="1:65" s="14" customFormat="1" ht="11.25">
      <c r="B533" s="218"/>
      <c r="C533" s="219"/>
      <c r="D533" s="204" t="s">
        <v>153</v>
      </c>
      <c r="E533" s="220" t="s">
        <v>1</v>
      </c>
      <c r="F533" s="221" t="s">
        <v>1176</v>
      </c>
      <c r="G533" s="219"/>
      <c r="H533" s="220" t="s">
        <v>1</v>
      </c>
      <c r="I533" s="222"/>
      <c r="J533" s="219"/>
      <c r="K533" s="219"/>
      <c r="L533" s="223"/>
      <c r="M533" s="224"/>
      <c r="N533" s="225"/>
      <c r="O533" s="225"/>
      <c r="P533" s="225"/>
      <c r="Q533" s="225"/>
      <c r="R533" s="225"/>
      <c r="S533" s="225"/>
      <c r="T533" s="226"/>
      <c r="AT533" s="227" t="s">
        <v>153</v>
      </c>
      <c r="AU533" s="227" t="s">
        <v>88</v>
      </c>
      <c r="AV533" s="14" t="s">
        <v>86</v>
      </c>
      <c r="AW533" s="14" t="s">
        <v>34</v>
      </c>
      <c r="AX533" s="14" t="s">
        <v>78</v>
      </c>
      <c r="AY533" s="227" t="s">
        <v>144</v>
      </c>
    </row>
    <row r="534" spans="1:65" s="13" customFormat="1" ht="11.25">
      <c r="B534" s="202"/>
      <c r="C534" s="203"/>
      <c r="D534" s="204" t="s">
        <v>153</v>
      </c>
      <c r="E534" s="205" t="s">
        <v>1</v>
      </c>
      <c r="F534" s="206" t="s">
        <v>1177</v>
      </c>
      <c r="G534" s="203"/>
      <c r="H534" s="207">
        <v>12.4</v>
      </c>
      <c r="I534" s="208"/>
      <c r="J534" s="203"/>
      <c r="K534" s="203"/>
      <c r="L534" s="209"/>
      <c r="M534" s="210"/>
      <c r="N534" s="211"/>
      <c r="O534" s="211"/>
      <c r="P534" s="211"/>
      <c r="Q534" s="211"/>
      <c r="R534" s="211"/>
      <c r="S534" s="211"/>
      <c r="T534" s="212"/>
      <c r="AT534" s="213" t="s">
        <v>153</v>
      </c>
      <c r="AU534" s="213" t="s">
        <v>88</v>
      </c>
      <c r="AV534" s="13" t="s">
        <v>88</v>
      </c>
      <c r="AW534" s="13" t="s">
        <v>34</v>
      </c>
      <c r="AX534" s="13" t="s">
        <v>78</v>
      </c>
      <c r="AY534" s="213" t="s">
        <v>144</v>
      </c>
    </row>
    <row r="535" spans="1:65" s="14" customFormat="1" ht="11.25">
      <c r="B535" s="218"/>
      <c r="C535" s="219"/>
      <c r="D535" s="204" t="s">
        <v>153</v>
      </c>
      <c r="E535" s="220" t="s">
        <v>1</v>
      </c>
      <c r="F535" s="221" t="s">
        <v>1178</v>
      </c>
      <c r="G535" s="219"/>
      <c r="H535" s="220" t="s">
        <v>1</v>
      </c>
      <c r="I535" s="222"/>
      <c r="J535" s="219"/>
      <c r="K535" s="219"/>
      <c r="L535" s="223"/>
      <c r="M535" s="224"/>
      <c r="N535" s="225"/>
      <c r="O535" s="225"/>
      <c r="P535" s="225"/>
      <c r="Q535" s="225"/>
      <c r="R535" s="225"/>
      <c r="S535" s="225"/>
      <c r="T535" s="226"/>
      <c r="AT535" s="227" t="s">
        <v>153</v>
      </c>
      <c r="AU535" s="227" t="s">
        <v>88</v>
      </c>
      <c r="AV535" s="14" t="s">
        <v>86</v>
      </c>
      <c r="AW535" s="14" t="s">
        <v>34</v>
      </c>
      <c r="AX535" s="14" t="s">
        <v>78</v>
      </c>
      <c r="AY535" s="227" t="s">
        <v>144</v>
      </c>
    </row>
    <row r="536" spans="1:65" s="13" customFormat="1" ht="11.25">
      <c r="B536" s="202"/>
      <c r="C536" s="203"/>
      <c r="D536" s="204" t="s">
        <v>153</v>
      </c>
      <c r="E536" s="205" t="s">
        <v>1</v>
      </c>
      <c r="F536" s="206" t="s">
        <v>1179</v>
      </c>
      <c r="G536" s="203"/>
      <c r="H536" s="207">
        <v>14.6</v>
      </c>
      <c r="I536" s="208"/>
      <c r="J536" s="203"/>
      <c r="K536" s="203"/>
      <c r="L536" s="209"/>
      <c r="M536" s="210"/>
      <c r="N536" s="211"/>
      <c r="O536" s="211"/>
      <c r="P536" s="211"/>
      <c r="Q536" s="211"/>
      <c r="R536" s="211"/>
      <c r="S536" s="211"/>
      <c r="T536" s="212"/>
      <c r="AT536" s="213" t="s">
        <v>153</v>
      </c>
      <c r="AU536" s="213" t="s">
        <v>88</v>
      </c>
      <c r="AV536" s="13" t="s">
        <v>88</v>
      </c>
      <c r="AW536" s="13" t="s">
        <v>34</v>
      </c>
      <c r="AX536" s="13" t="s">
        <v>78</v>
      </c>
      <c r="AY536" s="213" t="s">
        <v>144</v>
      </c>
    </row>
    <row r="537" spans="1:65" s="15" customFormat="1" ht="11.25">
      <c r="B537" s="228"/>
      <c r="C537" s="229"/>
      <c r="D537" s="204" t="s">
        <v>153</v>
      </c>
      <c r="E537" s="230" t="s">
        <v>1</v>
      </c>
      <c r="F537" s="231" t="s">
        <v>164</v>
      </c>
      <c r="G537" s="229"/>
      <c r="H537" s="232">
        <v>55</v>
      </c>
      <c r="I537" s="233"/>
      <c r="J537" s="229"/>
      <c r="K537" s="229"/>
      <c r="L537" s="234"/>
      <c r="M537" s="235"/>
      <c r="N537" s="236"/>
      <c r="O537" s="236"/>
      <c r="P537" s="236"/>
      <c r="Q537" s="236"/>
      <c r="R537" s="236"/>
      <c r="S537" s="236"/>
      <c r="T537" s="237"/>
      <c r="AT537" s="238" t="s">
        <v>153</v>
      </c>
      <c r="AU537" s="238" t="s">
        <v>88</v>
      </c>
      <c r="AV537" s="15" t="s">
        <v>151</v>
      </c>
      <c r="AW537" s="15" t="s">
        <v>34</v>
      </c>
      <c r="AX537" s="15" t="s">
        <v>86</v>
      </c>
      <c r="AY537" s="238" t="s">
        <v>144</v>
      </c>
    </row>
    <row r="538" spans="1:65" s="2" customFormat="1" ht="14.45" customHeight="1">
      <c r="A538" s="35"/>
      <c r="B538" s="36"/>
      <c r="C538" s="250" t="s">
        <v>1600</v>
      </c>
      <c r="D538" s="250" t="s">
        <v>273</v>
      </c>
      <c r="E538" s="251" t="s">
        <v>1601</v>
      </c>
      <c r="F538" s="252" t="s">
        <v>1602</v>
      </c>
      <c r="G538" s="253" t="s">
        <v>217</v>
      </c>
      <c r="H538" s="254">
        <v>60.5</v>
      </c>
      <c r="I538" s="255"/>
      <c r="J538" s="256">
        <f>ROUND(I538*H538,2)</f>
        <v>0</v>
      </c>
      <c r="K538" s="257"/>
      <c r="L538" s="258"/>
      <c r="M538" s="259" t="s">
        <v>1</v>
      </c>
      <c r="N538" s="260" t="s">
        <v>43</v>
      </c>
      <c r="O538" s="72"/>
      <c r="P538" s="198">
        <f>O538*H538</f>
        <v>0</v>
      </c>
      <c r="Q538" s="198">
        <v>3.5E-4</v>
      </c>
      <c r="R538" s="198">
        <f>Q538*H538</f>
        <v>2.1174999999999999E-2</v>
      </c>
      <c r="S538" s="198">
        <v>0</v>
      </c>
      <c r="T538" s="199">
        <f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200" t="s">
        <v>323</v>
      </c>
      <c r="AT538" s="200" t="s">
        <v>273</v>
      </c>
      <c r="AU538" s="200" t="s">
        <v>88</v>
      </c>
      <c r="AY538" s="18" t="s">
        <v>144</v>
      </c>
      <c r="BE538" s="201">
        <f>IF(N538="základní",J538,0)</f>
        <v>0</v>
      </c>
      <c r="BF538" s="201">
        <f>IF(N538="snížená",J538,0)</f>
        <v>0</v>
      </c>
      <c r="BG538" s="201">
        <f>IF(N538="zákl. přenesená",J538,0)</f>
        <v>0</v>
      </c>
      <c r="BH538" s="201">
        <f>IF(N538="sníž. přenesená",J538,0)</f>
        <v>0</v>
      </c>
      <c r="BI538" s="201">
        <f>IF(N538="nulová",J538,0)</f>
        <v>0</v>
      </c>
      <c r="BJ538" s="18" t="s">
        <v>86</v>
      </c>
      <c r="BK538" s="201">
        <f>ROUND(I538*H538,2)</f>
        <v>0</v>
      </c>
      <c r="BL538" s="18" t="s">
        <v>14</v>
      </c>
      <c r="BM538" s="200" t="s">
        <v>1603</v>
      </c>
    </row>
    <row r="539" spans="1:65" s="13" customFormat="1" ht="11.25">
      <c r="B539" s="202"/>
      <c r="C539" s="203"/>
      <c r="D539" s="204" t="s">
        <v>153</v>
      </c>
      <c r="E539" s="203"/>
      <c r="F539" s="206" t="s">
        <v>1604</v>
      </c>
      <c r="G539" s="203"/>
      <c r="H539" s="207">
        <v>60.5</v>
      </c>
      <c r="I539" s="208"/>
      <c r="J539" s="203"/>
      <c r="K539" s="203"/>
      <c r="L539" s="209"/>
      <c r="M539" s="210"/>
      <c r="N539" s="211"/>
      <c r="O539" s="211"/>
      <c r="P539" s="211"/>
      <c r="Q539" s="211"/>
      <c r="R539" s="211"/>
      <c r="S539" s="211"/>
      <c r="T539" s="212"/>
      <c r="AT539" s="213" t="s">
        <v>153</v>
      </c>
      <c r="AU539" s="213" t="s">
        <v>88</v>
      </c>
      <c r="AV539" s="13" t="s">
        <v>88</v>
      </c>
      <c r="AW539" s="13" t="s">
        <v>4</v>
      </c>
      <c r="AX539" s="13" t="s">
        <v>86</v>
      </c>
      <c r="AY539" s="213" t="s">
        <v>144</v>
      </c>
    </row>
    <row r="540" spans="1:65" s="2" customFormat="1" ht="24.2" customHeight="1">
      <c r="A540" s="35"/>
      <c r="B540" s="36"/>
      <c r="C540" s="188" t="s">
        <v>1605</v>
      </c>
      <c r="D540" s="188" t="s">
        <v>147</v>
      </c>
      <c r="E540" s="189" t="s">
        <v>1606</v>
      </c>
      <c r="F540" s="190" t="s">
        <v>1607</v>
      </c>
      <c r="G540" s="191" t="s">
        <v>520</v>
      </c>
      <c r="H540" s="261"/>
      <c r="I540" s="193"/>
      <c r="J540" s="194">
        <f>ROUND(I540*H540,2)</f>
        <v>0</v>
      </c>
      <c r="K540" s="195"/>
      <c r="L540" s="40"/>
      <c r="M540" s="196" t="s">
        <v>1</v>
      </c>
      <c r="N540" s="197" t="s">
        <v>43</v>
      </c>
      <c r="O540" s="72"/>
      <c r="P540" s="198">
        <f>O540*H540</f>
        <v>0</v>
      </c>
      <c r="Q540" s="198">
        <v>0</v>
      </c>
      <c r="R540" s="198">
        <f>Q540*H540</f>
        <v>0</v>
      </c>
      <c r="S540" s="198">
        <v>0</v>
      </c>
      <c r="T540" s="199">
        <f>S540*H540</f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200" t="s">
        <v>14</v>
      </c>
      <c r="AT540" s="200" t="s">
        <v>147</v>
      </c>
      <c r="AU540" s="200" t="s">
        <v>88</v>
      </c>
      <c r="AY540" s="18" t="s">
        <v>144</v>
      </c>
      <c r="BE540" s="201">
        <f>IF(N540="základní",J540,0)</f>
        <v>0</v>
      </c>
      <c r="BF540" s="201">
        <f>IF(N540="snížená",J540,0)</f>
        <v>0</v>
      </c>
      <c r="BG540" s="201">
        <f>IF(N540="zákl. přenesená",J540,0)</f>
        <v>0</v>
      </c>
      <c r="BH540" s="201">
        <f>IF(N540="sníž. přenesená",J540,0)</f>
        <v>0</v>
      </c>
      <c r="BI540" s="201">
        <f>IF(N540="nulová",J540,0)</f>
        <v>0</v>
      </c>
      <c r="BJ540" s="18" t="s">
        <v>86</v>
      </c>
      <c r="BK540" s="201">
        <f>ROUND(I540*H540,2)</f>
        <v>0</v>
      </c>
      <c r="BL540" s="18" t="s">
        <v>14</v>
      </c>
      <c r="BM540" s="200" t="s">
        <v>1608</v>
      </c>
    </row>
    <row r="541" spans="1:65" s="12" customFormat="1" ht="22.9" customHeight="1">
      <c r="B541" s="172"/>
      <c r="C541" s="173"/>
      <c r="D541" s="174" t="s">
        <v>77</v>
      </c>
      <c r="E541" s="186" t="s">
        <v>1609</v>
      </c>
      <c r="F541" s="186" t="s">
        <v>1610</v>
      </c>
      <c r="G541" s="173"/>
      <c r="H541" s="173"/>
      <c r="I541" s="176"/>
      <c r="J541" s="187">
        <f>BK541</f>
        <v>0</v>
      </c>
      <c r="K541" s="173"/>
      <c r="L541" s="178"/>
      <c r="M541" s="179"/>
      <c r="N541" s="180"/>
      <c r="O541" s="180"/>
      <c r="P541" s="181">
        <f>SUM(P542:P557)</f>
        <v>0</v>
      </c>
      <c r="Q541" s="180"/>
      <c r="R541" s="181">
        <f>SUM(R542:R557)</f>
        <v>0.77034159999999996</v>
      </c>
      <c r="S541" s="180"/>
      <c r="T541" s="182">
        <f>SUM(T542:T557)</f>
        <v>0</v>
      </c>
      <c r="AR541" s="183" t="s">
        <v>88</v>
      </c>
      <c r="AT541" s="184" t="s">
        <v>77</v>
      </c>
      <c r="AU541" s="184" t="s">
        <v>86</v>
      </c>
      <c r="AY541" s="183" t="s">
        <v>144</v>
      </c>
      <c r="BK541" s="185">
        <f>SUM(BK542:BK557)</f>
        <v>0</v>
      </c>
    </row>
    <row r="542" spans="1:65" s="2" customFormat="1" ht="14.45" customHeight="1">
      <c r="A542" s="35"/>
      <c r="B542" s="36"/>
      <c r="C542" s="188" t="s">
        <v>1611</v>
      </c>
      <c r="D542" s="188" t="s">
        <v>147</v>
      </c>
      <c r="E542" s="189" t="s">
        <v>1612</v>
      </c>
      <c r="F542" s="190" t="s">
        <v>1613</v>
      </c>
      <c r="G542" s="191" t="s">
        <v>174</v>
      </c>
      <c r="H542" s="192">
        <v>36.44</v>
      </c>
      <c r="I542" s="193"/>
      <c r="J542" s="194">
        <f>ROUND(I542*H542,2)</f>
        <v>0</v>
      </c>
      <c r="K542" s="195"/>
      <c r="L542" s="40"/>
      <c r="M542" s="196" t="s">
        <v>1</v>
      </c>
      <c r="N542" s="197" t="s">
        <v>43</v>
      </c>
      <c r="O542" s="72"/>
      <c r="P542" s="198">
        <f>O542*H542</f>
        <v>0</v>
      </c>
      <c r="Q542" s="198">
        <v>2.9999999999999997E-4</v>
      </c>
      <c r="R542" s="198">
        <f>Q542*H542</f>
        <v>1.0931999999999999E-2</v>
      </c>
      <c r="S542" s="198">
        <v>0</v>
      </c>
      <c r="T542" s="199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00" t="s">
        <v>14</v>
      </c>
      <c r="AT542" s="200" t="s">
        <v>147</v>
      </c>
      <c r="AU542" s="200" t="s">
        <v>88</v>
      </c>
      <c r="AY542" s="18" t="s">
        <v>144</v>
      </c>
      <c r="BE542" s="201">
        <f>IF(N542="základní",J542,0)</f>
        <v>0</v>
      </c>
      <c r="BF542" s="201">
        <f>IF(N542="snížená",J542,0)</f>
        <v>0</v>
      </c>
      <c r="BG542" s="201">
        <f>IF(N542="zákl. přenesená",J542,0)</f>
        <v>0</v>
      </c>
      <c r="BH542" s="201">
        <f>IF(N542="sníž. přenesená",J542,0)</f>
        <v>0</v>
      </c>
      <c r="BI542" s="201">
        <f>IF(N542="nulová",J542,0)</f>
        <v>0</v>
      </c>
      <c r="BJ542" s="18" t="s">
        <v>86</v>
      </c>
      <c r="BK542" s="201">
        <f>ROUND(I542*H542,2)</f>
        <v>0</v>
      </c>
      <c r="BL542" s="18" t="s">
        <v>14</v>
      </c>
      <c r="BM542" s="200" t="s">
        <v>1614</v>
      </c>
    </row>
    <row r="543" spans="1:65" s="2" customFormat="1" ht="24.2" customHeight="1">
      <c r="A543" s="35"/>
      <c r="B543" s="36"/>
      <c r="C543" s="188" t="s">
        <v>1615</v>
      </c>
      <c r="D543" s="188" t="s">
        <v>147</v>
      </c>
      <c r="E543" s="189" t="s">
        <v>1616</v>
      </c>
      <c r="F543" s="190" t="s">
        <v>1617</v>
      </c>
      <c r="G543" s="191" t="s">
        <v>174</v>
      </c>
      <c r="H543" s="192">
        <v>36.44</v>
      </c>
      <c r="I543" s="193"/>
      <c r="J543" s="194">
        <f>ROUND(I543*H543,2)</f>
        <v>0</v>
      </c>
      <c r="K543" s="195"/>
      <c r="L543" s="40"/>
      <c r="M543" s="196" t="s">
        <v>1</v>
      </c>
      <c r="N543" s="197" t="s">
        <v>43</v>
      </c>
      <c r="O543" s="72"/>
      <c r="P543" s="198">
        <f>O543*H543</f>
        <v>0</v>
      </c>
      <c r="Q543" s="198">
        <v>6.0499999999999998E-3</v>
      </c>
      <c r="R543" s="198">
        <f>Q543*H543</f>
        <v>0.22046199999999999</v>
      </c>
      <c r="S543" s="198">
        <v>0</v>
      </c>
      <c r="T543" s="199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200" t="s">
        <v>14</v>
      </c>
      <c r="AT543" s="200" t="s">
        <v>147</v>
      </c>
      <c r="AU543" s="200" t="s">
        <v>88</v>
      </c>
      <c r="AY543" s="18" t="s">
        <v>144</v>
      </c>
      <c r="BE543" s="201">
        <f>IF(N543="základní",J543,0)</f>
        <v>0</v>
      </c>
      <c r="BF543" s="201">
        <f>IF(N543="snížená",J543,0)</f>
        <v>0</v>
      </c>
      <c r="BG543" s="201">
        <f>IF(N543="zákl. přenesená",J543,0)</f>
        <v>0</v>
      </c>
      <c r="BH543" s="201">
        <f>IF(N543="sníž. přenesená",J543,0)</f>
        <v>0</v>
      </c>
      <c r="BI543" s="201">
        <f>IF(N543="nulová",J543,0)</f>
        <v>0</v>
      </c>
      <c r="BJ543" s="18" t="s">
        <v>86</v>
      </c>
      <c r="BK543" s="201">
        <f>ROUND(I543*H543,2)</f>
        <v>0</v>
      </c>
      <c r="BL543" s="18" t="s">
        <v>14</v>
      </c>
      <c r="BM543" s="200" t="s">
        <v>1618</v>
      </c>
    </row>
    <row r="544" spans="1:65" s="14" customFormat="1" ht="11.25">
      <c r="B544" s="218"/>
      <c r="C544" s="219"/>
      <c r="D544" s="204" t="s">
        <v>153</v>
      </c>
      <c r="E544" s="220" t="s">
        <v>1</v>
      </c>
      <c r="F544" s="221" t="s">
        <v>1288</v>
      </c>
      <c r="G544" s="219"/>
      <c r="H544" s="220" t="s">
        <v>1</v>
      </c>
      <c r="I544" s="222"/>
      <c r="J544" s="219"/>
      <c r="K544" s="219"/>
      <c r="L544" s="223"/>
      <c r="M544" s="224"/>
      <c r="N544" s="225"/>
      <c r="O544" s="225"/>
      <c r="P544" s="225"/>
      <c r="Q544" s="225"/>
      <c r="R544" s="225"/>
      <c r="S544" s="225"/>
      <c r="T544" s="226"/>
      <c r="AT544" s="227" t="s">
        <v>153</v>
      </c>
      <c r="AU544" s="227" t="s">
        <v>88</v>
      </c>
      <c r="AV544" s="14" t="s">
        <v>86</v>
      </c>
      <c r="AW544" s="14" t="s">
        <v>34</v>
      </c>
      <c r="AX544" s="14" t="s">
        <v>78</v>
      </c>
      <c r="AY544" s="227" t="s">
        <v>144</v>
      </c>
    </row>
    <row r="545" spans="1:65" s="13" customFormat="1" ht="11.25">
      <c r="B545" s="202"/>
      <c r="C545" s="203"/>
      <c r="D545" s="204" t="s">
        <v>153</v>
      </c>
      <c r="E545" s="205" t="s">
        <v>1</v>
      </c>
      <c r="F545" s="206" t="s">
        <v>1619</v>
      </c>
      <c r="G545" s="203"/>
      <c r="H545" s="207">
        <v>8.64</v>
      </c>
      <c r="I545" s="208"/>
      <c r="J545" s="203"/>
      <c r="K545" s="203"/>
      <c r="L545" s="209"/>
      <c r="M545" s="210"/>
      <c r="N545" s="211"/>
      <c r="O545" s="211"/>
      <c r="P545" s="211"/>
      <c r="Q545" s="211"/>
      <c r="R545" s="211"/>
      <c r="S545" s="211"/>
      <c r="T545" s="212"/>
      <c r="AT545" s="213" t="s">
        <v>153</v>
      </c>
      <c r="AU545" s="213" t="s">
        <v>88</v>
      </c>
      <c r="AV545" s="13" t="s">
        <v>88</v>
      </c>
      <c r="AW545" s="13" t="s">
        <v>34</v>
      </c>
      <c r="AX545" s="13" t="s">
        <v>78</v>
      </c>
      <c r="AY545" s="213" t="s">
        <v>144</v>
      </c>
    </row>
    <row r="546" spans="1:65" s="14" customFormat="1" ht="11.25">
      <c r="B546" s="218"/>
      <c r="C546" s="219"/>
      <c r="D546" s="204" t="s">
        <v>153</v>
      </c>
      <c r="E546" s="220" t="s">
        <v>1</v>
      </c>
      <c r="F546" s="221" t="s">
        <v>1290</v>
      </c>
      <c r="G546" s="219"/>
      <c r="H546" s="220" t="s">
        <v>1</v>
      </c>
      <c r="I546" s="222"/>
      <c r="J546" s="219"/>
      <c r="K546" s="219"/>
      <c r="L546" s="223"/>
      <c r="M546" s="224"/>
      <c r="N546" s="225"/>
      <c r="O546" s="225"/>
      <c r="P546" s="225"/>
      <c r="Q546" s="225"/>
      <c r="R546" s="225"/>
      <c r="S546" s="225"/>
      <c r="T546" s="226"/>
      <c r="AT546" s="227" t="s">
        <v>153</v>
      </c>
      <c r="AU546" s="227" t="s">
        <v>88</v>
      </c>
      <c r="AV546" s="14" t="s">
        <v>86</v>
      </c>
      <c r="AW546" s="14" t="s">
        <v>34</v>
      </c>
      <c r="AX546" s="14" t="s">
        <v>78</v>
      </c>
      <c r="AY546" s="227" t="s">
        <v>144</v>
      </c>
    </row>
    <row r="547" spans="1:65" s="13" customFormat="1" ht="11.25">
      <c r="B547" s="202"/>
      <c r="C547" s="203"/>
      <c r="D547" s="204" t="s">
        <v>153</v>
      </c>
      <c r="E547" s="205" t="s">
        <v>1</v>
      </c>
      <c r="F547" s="206" t="s">
        <v>1620</v>
      </c>
      <c r="G547" s="203"/>
      <c r="H547" s="207">
        <v>14.8</v>
      </c>
      <c r="I547" s="208"/>
      <c r="J547" s="203"/>
      <c r="K547" s="203"/>
      <c r="L547" s="209"/>
      <c r="M547" s="210"/>
      <c r="N547" s="211"/>
      <c r="O547" s="211"/>
      <c r="P547" s="211"/>
      <c r="Q547" s="211"/>
      <c r="R547" s="211"/>
      <c r="S547" s="211"/>
      <c r="T547" s="212"/>
      <c r="AT547" s="213" t="s">
        <v>153</v>
      </c>
      <c r="AU547" s="213" t="s">
        <v>88</v>
      </c>
      <c r="AV547" s="13" t="s">
        <v>88</v>
      </c>
      <c r="AW547" s="13" t="s">
        <v>34</v>
      </c>
      <c r="AX547" s="13" t="s">
        <v>78</v>
      </c>
      <c r="AY547" s="213" t="s">
        <v>144</v>
      </c>
    </row>
    <row r="548" spans="1:65" s="14" customFormat="1" ht="11.25">
      <c r="B548" s="218"/>
      <c r="C548" s="219"/>
      <c r="D548" s="204" t="s">
        <v>153</v>
      </c>
      <c r="E548" s="220" t="s">
        <v>1</v>
      </c>
      <c r="F548" s="221" t="s">
        <v>1621</v>
      </c>
      <c r="G548" s="219"/>
      <c r="H548" s="220" t="s">
        <v>1</v>
      </c>
      <c r="I548" s="222"/>
      <c r="J548" s="219"/>
      <c r="K548" s="219"/>
      <c r="L548" s="223"/>
      <c r="M548" s="224"/>
      <c r="N548" s="225"/>
      <c r="O548" s="225"/>
      <c r="P548" s="225"/>
      <c r="Q548" s="225"/>
      <c r="R548" s="225"/>
      <c r="S548" s="225"/>
      <c r="T548" s="226"/>
      <c r="AT548" s="227" t="s">
        <v>153</v>
      </c>
      <c r="AU548" s="227" t="s">
        <v>88</v>
      </c>
      <c r="AV548" s="14" t="s">
        <v>86</v>
      </c>
      <c r="AW548" s="14" t="s">
        <v>34</v>
      </c>
      <c r="AX548" s="14" t="s">
        <v>78</v>
      </c>
      <c r="AY548" s="227" t="s">
        <v>144</v>
      </c>
    </row>
    <row r="549" spans="1:65" s="13" customFormat="1" ht="11.25">
      <c r="B549" s="202"/>
      <c r="C549" s="203"/>
      <c r="D549" s="204" t="s">
        <v>153</v>
      </c>
      <c r="E549" s="205" t="s">
        <v>1</v>
      </c>
      <c r="F549" s="206" t="s">
        <v>1622</v>
      </c>
      <c r="G549" s="203"/>
      <c r="H549" s="207">
        <v>12</v>
      </c>
      <c r="I549" s="208"/>
      <c r="J549" s="203"/>
      <c r="K549" s="203"/>
      <c r="L549" s="209"/>
      <c r="M549" s="210"/>
      <c r="N549" s="211"/>
      <c r="O549" s="211"/>
      <c r="P549" s="211"/>
      <c r="Q549" s="211"/>
      <c r="R549" s="211"/>
      <c r="S549" s="211"/>
      <c r="T549" s="212"/>
      <c r="AT549" s="213" t="s">
        <v>153</v>
      </c>
      <c r="AU549" s="213" t="s">
        <v>88</v>
      </c>
      <c r="AV549" s="13" t="s">
        <v>88</v>
      </c>
      <c r="AW549" s="13" t="s">
        <v>34</v>
      </c>
      <c r="AX549" s="13" t="s">
        <v>78</v>
      </c>
      <c r="AY549" s="213" t="s">
        <v>144</v>
      </c>
    </row>
    <row r="550" spans="1:65" s="14" customFormat="1" ht="11.25">
      <c r="B550" s="218"/>
      <c r="C550" s="219"/>
      <c r="D550" s="204" t="s">
        <v>153</v>
      </c>
      <c r="E550" s="220" t="s">
        <v>1</v>
      </c>
      <c r="F550" s="221" t="s">
        <v>1623</v>
      </c>
      <c r="G550" s="219"/>
      <c r="H550" s="220" t="s">
        <v>1</v>
      </c>
      <c r="I550" s="222"/>
      <c r="J550" s="219"/>
      <c r="K550" s="219"/>
      <c r="L550" s="223"/>
      <c r="M550" s="224"/>
      <c r="N550" s="225"/>
      <c r="O550" s="225"/>
      <c r="P550" s="225"/>
      <c r="Q550" s="225"/>
      <c r="R550" s="225"/>
      <c r="S550" s="225"/>
      <c r="T550" s="226"/>
      <c r="AT550" s="227" t="s">
        <v>153</v>
      </c>
      <c r="AU550" s="227" t="s">
        <v>88</v>
      </c>
      <c r="AV550" s="14" t="s">
        <v>86</v>
      </c>
      <c r="AW550" s="14" t="s">
        <v>34</v>
      </c>
      <c r="AX550" s="14" t="s">
        <v>78</v>
      </c>
      <c r="AY550" s="227" t="s">
        <v>144</v>
      </c>
    </row>
    <row r="551" spans="1:65" s="13" customFormat="1" ht="11.25">
      <c r="B551" s="202"/>
      <c r="C551" s="203"/>
      <c r="D551" s="204" t="s">
        <v>153</v>
      </c>
      <c r="E551" s="205" t="s">
        <v>1</v>
      </c>
      <c r="F551" s="206" t="s">
        <v>1624</v>
      </c>
      <c r="G551" s="203"/>
      <c r="H551" s="207">
        <v>1</v>
      </c>
      <c r="I551" s="208"/>
      <c r="J551" s="203"/>
      <c r="K551" s="203"/>
      <c r="L551" s="209"/>
      <c r="M551" s="210"/>
      <c r="N551" s="211"/>
      <c r="O551" s="211"/>
      <c r="P551" s="211"/>
      <c r="Q551" s="211"/>
      <c r="R551" s="211"/>
      <c r="S551" s="211"/>
      <c r="T551" s="212"/>
      <c r="AT551" s="213" t="s">
        <v>153</v>
      </c>
      <c r="AU551" s="213" t="s">
        <v>88</v>
      </c>
      <c r="AV551" s="13" t="s">
        <v>88</v>
      </c>
      <c r="AW551" s="13" t="s">
        <v>34</v>
      </c>
      <c r="AX551" s="13" t="s">
        <v>78</v>
      </c>
      <c r="AY551" s="213" t="s">
        <v>144</v>
      </c>
    </row>
    <row r="552" spans="1:65" s="15" customFormat="1" ht="11.25">
      <c r="B552" s="228"/>
      <c r="C552" s="229"/>
      <c r="D552" s="204" t="s">
        <v>153</v>
      </c>
      <c r="E552" s="230" t="s">
        <v>1</v>
      </c>
      <c r="F552" s="231" t="s">
        <v>164</v>
      </c>
      <c r="G552" s="229"/>
      <c r="H552" s="232">
        <v>36.44</v>
      </c>
      <c r="I552" s="233"/>
      <c r="J552" s="229"/>
      <c r="K552" s="229"/>
      <c r="L552" s="234"/>
      <c r="M552" s="235"/>
      <c r="N552" s="236"/>
      <c r="O552" s="236"/>
      <c r="P552" s="236"/>
      <c r="Q552" s="236"/>
      <c r="R552" s="236"/>
      <c r="S552" s="236"/>
      <c r="T552" s="237"/>
      <c r="AT552" s="238" t="s">
        <v>153</v>
      </c>
      <c r="AU552" s="238" t="s">
        <v>88</v>
      </c>
      <c r="AV552" s="15" t="s">
        <v>151</v>
      </c>
      <c r="AW552" s="15" t="s">
        <v>34</v>
      </c>
      <c r="AX552" s="15" t="s">
        <v>86</v>
      </c>
      <c r="AY552" s="238" t="s">
        <v>144</v>
      </c>
    </row>
    <row r="553" spans="1:65" s="2" customFormat="1" ht="14.45" customHeight="1">
      <c r="A553" s="35"/>
      <c r="B553" s="36"/>
      <c r="C553" s="250" t="s">
        <v>1625</v>
      </c>
      <c r="D553" s="250" t="s">
        <v>273</v>
      </c>
      <c r="E553" s="251" t="s">
        <v>1626</v>
      </c>
      <c r="F553" s="252" t="s">
        <v>1627</v>
      </c>
      <c r="G553" s="253" t="s">
        <v>174</v>
      </c>
      <c r="H553" s="254">
        <v>40.084000000000003</v>
      </c>
      <c r="I553" s="255"/>
      <c r="J553" s="256">
        <f>ROUND(I553*H553,2)</f>
        <v>0</v>
      </c>
      <c r="K553" s="257"/>
      <c r="L553" s="258"/>
      <c r="M553" s="259" t="s">
        <v>1</v>
      </c>
      <c r="N553" s="260" t="s">
        <v>43</v>
      </c>
      <c r="O553" s="72"/>
      <c r="P553" s="198">
        <f>O553*H553</f>
        <v>0</v>
      </c>
      <c r="Q553" s="198">
        <v>1.26E-2</v>
      </c>
      <c r="R553" s="198">
        <f>Q553*H553</f>
        <v>0.50505840000000002</v>
      </c>
      <c r="S553" s="198">
        <v>0</v>
      </c>
      <c r="T553" s="199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200" t="s">
        <v>323</v>
      </c>
      <c r="AT553" s="200" t="s">
        <v>273</v>
      </c>
      <c r="AU553" s="200" t="s">
        <v>88</v>
      </c>
      <c r="AY553" s="18" t="s">
        <v>144</v>
      </c>
      <c r="BE553" s="201">
        <f>IF(N553="základní",J553,0)</f>
        <v>0</v>
      </c>
      <c r="BF553" s="201">
        <f>IF(N553="snížená",J553,0)</f>
        <v>0</v>
      </c>
      <c r="BG553" s="201">
        <f>IF(N553="zákl. přenesená",J553,0)</f>
        <v>0</v>
      </c>
      <c r="BH553" s="201">
        <f>IF(N553="sníž. přenesená",J553,0)</f>
        <v>0</v>
      </c>
      <c r="BI553" s="201">
        <f>IF(N553="nulová",J553,0)</f>
        <v>0</v>
      </c>
      <c r="BJ553" s="18" t="s">
        <v>86</v>
      </c>
      <c r="BK553" s="201">
        <f>ROUND(I553*H553,2)</f>
        <v>0</v>
      </c>
      <c r="BL553" s="18" t="s">
        <v>14</v>
      </c>
      <c r="BM553" s="200" t="s">
        <v>1628</v>
      </c>
    </row>
    <row r="554" spans="1:65" s="13" customFormat="1" ht="11.25">
      <c r="B554" s="202"/>
      <c r="C554" s="203"/>
      <c r="D554" s="204" t="s">
        <v>153</v>
      </c>
      <c r="E554" s="203"/>
      <c r="F554" s="206" t="s">
        <v>1629</v>
      </c>
      <c r="G554" s="203"/>
      <c r="H554" s="207">
        <v>40.084000000000003</v>
      </c>
      <c r="I554" s="208"/>
      <c r="J554" s="203"/>
      <c r="K554" s="203"/>
      <c r="L554" s="209"/>
      <c r="M554" s="210"/>
      <c r="N554" s="211"/>
      <c r="O554" s="211"/>
      <c r="P554" s="211"/>
      <c r="Q554" s="211"/>
      <c r="R554" s="211"/>
      <c r="S554" s="211"/>
      <c r="T554" s="212"/>
      <c r="AT554" s="213" t="s">
        <v>153</v>
      </c>
      <c r="AU554" s="213" t="s">
        <v>88</v>
      </c>
      <c r="AV554" s="13" t="s">
        <v>88</v>
      </c>
      <c r="AW554" s="13" t="s">
        <v>4</v>
      </c>
      <c r="AX554" s="13" t="s">
        <v>86</v>
      </c>
      <c r="AY554" s="213" t="s">
        <v>144</v>
      </c>
    </row>
    <row r="555" spans="1:65" s="2" customFormat="1" ht="24.2" customHeight="1">
      <c r="A555" s="35"/>
      <c r="B555" s="36"/>
      <c r="C555" s="188" t="s">
        <v>1630</v>
      </c>
      <c r="D555" s="188" t="s">
        <v>147</v>
      </c>
      <c r="E555" s="189" t="s">
        <v>1631</v>
      </c>
      <c r="F555" s="190" t="s">
        <v>1632</v>
      </c>
      <c r="G555" s="191" t="s">
        <v>174</v>
      </c>
      <c r="H555" s="192">
        <v>36.44</v>
      </c>
      <c r="I555" s="193"/>
      <c r="J555" s="194">
        <f>ROUND(I555*H555,2)</f>
        <v>0</v>
      </c>
      <c r="K555" s="195"/>
      <c r="L555" s="40"/>
      <c r="M555" s="196" t="s">
        <v>1</v>
      </c>
      <c r="N555" s="197" t="s">
        <v>43</v>
      </c>
      <c r="O555" s="72"/>
      <c r="P555" s="198">
        <f>O555*H555</f>
        <v>0</v>
      </c>
      <c r="Q555" s="198">
        <v>9.3000000000000005E-4</v>
      </c>
      <c r="R555" s="198">
        <f>Q555*H555</f>
        <v>3.3889200000000001E-2</v>
      </c>
      <c r="S555" s="198">
        <v>0</v>
      </c>
      <c r="T555" s="199">
        <f>S555*H555</f>
        <v>0</v>
      </c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R555" s="200" t="s">
        <v>14</v>
      </c>
      <c r="AT555" s="200" t="s">
        <v>147</v>
      </c>
      <c r="AU555" s="200" t="s">
        <v>88</v>
      </c>
      <c r="AY555" s="18" t="s">
        <v>144</v>
      </c>
      <c r="BE555" s="201">
        <f>IF(N555="základní",J555,0)</f>
        <v>0</v>
      </c>
      <c r="BF555" s="201">
        <f>IF(N555="snížená",J555,0)</f>
        <v>0</v>
      </c>
      <c r="BG555" s="201">
        <f>IF(N555="zákl. přenesená",J555,0)</f>
        <v>0</v>
      </c>
      <c r="BH555" s="201">
        <f>IF(N555="sníž. přenesená",J555,0)</f>
        <v>0</v>
      </c>
      <c r="BI555" s="201">
        <f>IF(N555="nulová",J555,0)</f>
        <v>0</v>
      </c>
      <c r="BJ555" s="18" t="s">
        <v>86</v>
      </c>
      <c r="BK555" s="201">
        <f>ROUND(I555*H555,2)</f>
        <v>0</v>
      </c>
      <c r="BL555" s="18" t="s">
        <v>14</v>
      </c>
      <c r="BM555" s="200" t="s">
        <v>1633</v>
      </c>
    </row>
    <row r="556" spans="1:65" s="2" customFormat="1" ht="14.45" customHeight="1">
      <c r="A556" s="35"/>
      <c r="B556" s="36"/>
      <c r="C556" s="188" t="s">
        <v>1634</v>
      </c>
      <c r="D556" s="188" t="s">
        <v>147</v>
      </c>
      <c r="E556" s="189" t="s">
        <v>1635</v>
      </c>
      <c r="F556" s="190" t="s">
        <v>1636</v>
      </c>
      <c r="G556" s="191" t="s">
        <v>174</v>
      </c>
      <c r="H556" s="192">
        <v>36.44</v>
      </c>
      <c r="I556" s="193"/>
      <c r="J556" s="194">
        <f>ROUND(I556*H556,2)</f>
        <v>0</v>
      </c>
      <c r="K556" s="195"/>
      <c r="L556" s="40"/>
      <c r="M556" s="196" t="s">
        <v>1</v>
      </c>
      <c r="N556" s="197" t="s">
        <v>43</v>
      </c>
      <c r="O556" s="72"/>
      <c r="P556" s="198">
        <f>O556*H556</f>
        <v>0</v>
      </c>
      <c r="Q556" s="198">
        <v>0</v>
      </c>
      <c r="R556" s="198">
        <f>Q556*H556</f>
        <v>0</v>
      </c>
      <c r="S556" s="198">
        <v>0</v>
      </c>
      <c r="T556" s="199">
        <f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200" t="s">
        <v>14</v>
      </c>
      <c r="AT556" s="200" t="s">
        <v>147</v>
      </c>
      <c r="AU556" s="200" t="s">
        <v>88</v>
      </c>
      <c r="AY556" s="18" t="s">
        <v>144</v>
      </c>
      <c r="BE556" s="201">
        <f>IF(N556="základní",J556,0)</f>
        <v>0</v>
      </c>
      <c r="BF556" s="201">
        <f>IF(N556="snížená",J556,0)</f>
        <v>0</v>
      </c>
      <c r="BG556" s="201">
        <f>IF(N556="zákl. přenesená",J556,0)</f>
        <v>0</v>
      </c>
      <c r="BH556" s="201">
        <f>IF(N556="sníž. přenesená",J556,0)</f>
        <v>0</v>
      </c>
      <c r="BI556" s="201">
        <f>IF(N556="nulová",J556,0)</f>
        <v>0</v>
      </c>
      <c r="BJ556" s="18" t="s">
        <v>86</v>
      </c>
      <c r="BK556" s="201">
        <f>ROUND(I556*H556,2)</f>
        <v>0</v>
      </c>
      <c r="BL556" s="18" t="s">
        <v>14</v>
      </c>
      <c r="BM556" s="200" t="s">
        <v>1637</v>
      </c>
    </row>
    <row r="557" spans="1:65" s="2" customFormat="1" ht="24.2" customHeight="1">
      <c r="A557" s="35"/>
      <c r="B557" s="36"/>
      <c r="C557" s="188" t="s">
        <v>1638</v>
      </c>
      <c r="D557" s="188" t="s">
        <v>147</v>
      </c>
      <c r="E557" s="189" t="s">
        <v>1639</v>
      </c>
      <c r="F557" s="190" t="s">
        <v>1640</v>
      </c>
      <c r="G557" s="191" t="s">
        <v>520</v>
      </c>
      <c r="H557" s="261"/>
      <c r="I557" s="193"/>
      <c r="J557" s="194">
        <f>ROUND(I557*H557,2)</f>
        <v>0</v>
      </c>
      <c r="K557" s="195"/>
      <c r="L557" s="40"/>
      <c r="M557" s="196" t="s">
        <v>1</v>
      </c>
      <c r="N557" s="197" t="s">
        <v>43</v>
      </c>
      <c r="O557" s="72"/>
      <c r="P557" s="198">
        <f>O557*H557</f>
        <v>0</v>
      </c>
      <c r="Q557" s="198">
        <v>0</v>
      </c>
      <c r="R557" s="198">
        <f>Q557*H557</f>
        <v>0</v>
      </c>
      <c r="S557" s="198">
        <v>0</v>
      </c>
      <c r="T557" s="199">
        <f>S557*H557</f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200" t="s">
        <v>14</v>
      </c>
      <c r="AT557" s="200" t="s">
        <v>147</v>
      </c>
      <c r="AU557" s="200" t="s">
        <v>88</v>
      </c>
      <c r="AY557" s="18" t="s">
        <v>144</v>
      </c>
      <c r="BE557" s="201">
        <f>IF(N557="základní",J557,0)</f>
        <v>0</v>
      </c>
      <c r="BF557" s="201">
        <f>IF(N557="snížená",J557,0)</f>
        <v>0</v>
      </c>
      <c r="BG557" s="201">
        <f>IF(N557="zákl. přenesená",J557,0)</f>
        <v>0</v>
      </c>
      <c r="BH557" s="201">
        <f>IF(N557="sníž. přenesená",J557,0)</f>
        <v>0</v>
      </c>
      <c r="BI557" s="201">
        <f>IF(N557="nulová",J557,0)</f>
        <v>0</v>
      </c>
      <c r="BJ557" s="18" t="s">
        <v>86</v>
      </c>
      <c r="BK557" s="201">
        <f>ROUND(I557*H557,2)</f>
        <v>0</v>
      </c>
      <c r="BL557" s="18" t="s">
        <v>14</v>
      </c>
      <c r="BM557" s="200" t="s">
        <v>1641</v>
      </c>
    </row>
    <row r="558" spans="1:65" s="12" customFormat="1" ht="22.9" customHeight="1">
      <c r="B558" s="172"/>
      <c r="C558" s="173"/>
      <c r="D558" s="174" t="s">
        <v>77</v>
      </c>
      <c r="E558" s="186" t="s">
        <v>1642</v>
      </c>
      <c r="F558" s="186" t="s">
        <v>1643</v>
      </c>
      <c r="G558" s="173"/>
      <c r="H558" s="173"/>
      <c r="I558" s="176"/>
      <c r="J558" s="187">
        <f>BK558</f>
        <v>0</v>
      </c>
      <c r="K558" s="173"/>
      <c r="L558" s="178"/>
      <c r="M558" s="179"/>
      <c r="N558" s="180"/>
      <c r="O558" s="180"/>
      <c r="P558" s="181">
        <f>SUM(P559:P609)</f>
        <v>0</v>
      </c>
      <c r="Q558" s="180"/>
      <c r="R558" s="181">
        <f>SUM(R559:R609)</f>
        <v>0.23628959999999999</v>
      </c>
      <c r="S558" s="180"/>
      <c r="T558" s="182">
        <f>SUM(T559:T609)</f>
        <v>0</v>
      </c>
      <c r="AR558" s="183" t="s">
        <v>88</v>
      </c>
      <c r="AT558" s="184" t="s">
        <v>77</v>
      </c>
      <c r="AU558" s="184" t="s">
        <v>86</v>
      </c>
      <c r="AY558" s="183" t="s">
        <v>144</v>
      </c>
      <c r="BK558" s="185">
        <f>SUM(BK559:BK609)</f>
        <v>0</v>
      </c>
    </row>
    <row r="559" spans="1:65" s="2" customFormat="1" ht="24.2" customHeight="1">
      <c r="A559" s="35"/>
      <c r="B559" s="36"/>
      <c r="C559" s="188" t="s">
        <v>1644</v>
      </c>
      <c r="D559" s="188" t="s">
        <v>147</v>
      </c>
      <c r="E559" s="189" t="s">
        <v>1645</v>
      </c>
      <c r="F559" s="190" t="s">
        <v>1646</v>
      </c>
      <c r="G559" s="191" t="s">
        <v>174</v>
      </c>
      <c r="H559" s="192">
        <v>509.2</v>
      </c>
      <c r="I559" s="193"/>
      <c r="J559" s="194">
        <f>ROUND(I559*H559,2)</f>
        <v>0</v>
      </c>
      <c r="K559" s="195"/>
      <c r="L559" s="40"/>
      <c r="M559" s="196" t="s">
        <v>1</v>
      </c>
      <c r="N559" s="197" t="s">
        <v>43</v>
      </c>
      <c r="O559" s="72"/>
      <c r="P559" s="198">
        <f>O559*H559</f>
        <v>0</v>
      </c>
      <c r="Q559" s="198">
        <v>0</v>
      </c>
      <c r="R559" s="198">
        <f>Q559*H559</f>
        <v>0</v>
      </c>
      <c r="S559" s="198">
        <v>0</v>
      </c>
      <c r="T559" s="199">
        <f>S559*H559</f>
        <v>0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200" t="s">
        <v>14</v>
      </c>
      <c r="AT559" s="200" t="s">
        <v>147</v>
      </c>
      <c r="AU559" s="200" t="s">
        <v>88</v>
      </c>
      <c r="AY559" s="18" t="s">
        <v>144</v>
      </c>
      <c r="BE559" s="201">
        <f>IF(N559="základní",J559,0)</f>
        <v>0</v>
      </c>
      <c r="BF559" s="201">
        <f>IF(N559="snížená",J559,0)</f>
        <v>0</v>
      </c>
      <c r="BG559" s="201">
        <f>IF(N559="zákl. přenesená",J559,0)</f>
        <v>0</v>
      </c>
      <c r="BH559" s="201">
        <f>IF(N559="sníž. přenesená",J559,0)</f>
        <v>0</v>
      </c>
      <c r="BI559" s="201">
        <f>IF(N559="nulová",J559,0)</f>
        <v>0</v>
      </c>
      <c r="BJ559" s="18" t="s">
        <v>86</v>
      </c>
      <c r="BK559" s="201">
        <f>ROUND(I559*H559,2)</f>
        <v>0</v>
      </c>
      <c r="BL559" s="18" t="s">
        <v>14</v>
      </c>
      <c r="BM559" s="200" t="s">
        <v>1647</v>
      </c>
    </row>
    <row r="560" spans="1:65" s="2" customFormat="1" ht="24.2" customHeight="1">
      <c r="A560" s="35"/>
      <c r="B560" s="36"/>
      <c r="C560" s="188" t="s">
        <v>1648</v>
      </c>
      <c r="D560" s="188" t="s">
        <v>147</v>
      </c>
      <c r="E560" s="189" t="s">
        <v>1649</v>
      </c>
      <c r="F560" s="190" t="s">
        <v>1650</v>
      </c>
      <c r="G560" s="191" t="s">
        <v>174</v>
      </c>
      <c r="H560" s="192">
        <v>509.2</v>
      </c>
      <c r="I560" s="193"/>
      <c r="J560" s="194">
        <f>ROUND(I560*H560,2)</f>
        <v>0</v>
      </c>
      <c r="K560" s="195"/>
      <c r="L560" s="40"/>
      <c r="M560" s="196" t="s">
        <v>1</v>
      </c>
      <c r="N560" s="197" t="s">
        <v>43</v>
      </c>
      <c r="O560" s="72"/>
      <c r="P560" s="198">
        <f>O560*H560</f>
        <v>0</v>
      </c>
      <c r="Q560" s="198">
        <v>2.0000000000000001E-4</v>
      </c>
      <c r="R560" s="198">
        <f>Q560*H560</f>
        <v>0.10184</v>
      </c>
      <c r="S560" s="198">
        <v>0</v>
      </c>
      <c r="T560" s="199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200" t="s">
        <v>14</v>
      </c>
      <c r="AT560" s="200" t="s">
        <v>147</v>
      </c>
      <c r="AU560" s="200" t="s">
        <v>88</v>
      </c>
      <c r="AY560" s="18" t="s">
        <v>144</v>
      </c>
      <c r="BE560" s="201">
        <f>IF(N560="základní",J560,0)</f>
        <v>0</v>
      </c>
      <c r="BF560" s="201">
        <f>IF(N560="snížená",J560,0)</f>
        <v>0</v>
      </c>
      <c r="BG560" s="201">
        <f>IF(N560="zákl. přenesená",J560,0)</f>
        <v>0</v>
      </c>
      <c r="BH560" s="201">
        <f>IF(N560="sníž. přenesená",J560,0)</f>
        <v>0</v>
      </c>
      <c r="BI560" s="201">
        <f>IF(N560="nulová",J560,0)</f>
        <v>0</v>
      </c>
      <c r="BJ560" s="18" t="s">
        <v>86</v>
      </c>
      <c r="BK560" s="201">
        <f>ROUND(I560*H560,2)</f>
        <v>0</v>
      </c>
      <c r="BL560" s="18" t="s">
        <v>14</v>
      </c>
      <c r="BM560" s="200" t="s">
        <v>1651</v>
      </c>
    </row>
    <row r="561" spans="1:65" s="2" customFormat="1" ht="24.2" customHeight="1">
      <c r="A561" s="35"/>
      <c r="B561" s="36"/>
      <c r="C561" s="188" t="s">
        <v>1652</v>
      </c>
      <c r="D561" s="188" t="s">
        <v>147</v>
      </c>
      <c r="E561" s="189" t="s">
        <v>1653</v>
      </c>
      <c r="F561" s="190" t="s">
        <v>1654</v>
      </c>
      <c r="G561" s="191" t="s">
        <v>174</v>
      </c>
      <c r="H561" s="192">
        <v>44.85</v>
      </c>
      <c r="I561" s="193"/>
      <c r="J561" s="194">
        <f>ROUND(I561*H561,2)</f>
        <v>0</v>
      </c>
      <c r="K561" s="195"/>
      <c r="L561" s="40"/>
      <c r="M561" s="196" t="s">
        <v>1</v>
      </c>
      <c r="N561" s="197" t="s">
        <v>43</v>
      </c>
      <c r="O561" s="72"/>
      <c r="P561" s="198">
        <f>O561*H561</f>
        <v>0</v>
      </c>
      <c r="Q561" s="198">
        <v>2.0000000000000002E-5</v>
      </c>
      <c r="R561" s="198">
        <f>Q561*H561</f>
        <v>8.9700000000000012E-4</v>
      </c>
      <c r="S561" s="198">
        <v>0</v>
      </c>
      <c r="T561" s="199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200" t="s">
        <v>14</v>
      </c>
      <c r="AT561" s="200" t="s">
        <v>147</v>
      </c>
      <c r="AU561" s="200" t="s">
        <v>88</v>
      </c>
      <c r="AY561" s="18" t="s">
        <v>144</v>
      </c>
      <c r="BE561" s="201">
        <f>IF(N561="základní",J561,0)</f>
        <v>0</v>
      </c>
      <c r="BF561" s="201">
        <f>IF(N561="snížená",J561,0)</f>
        <v>0</v>
      </c>
      <c r="BG561" s="201">
        <f>IF(N561="zákl. přenesená",J561,0)</f>
        <v>0</v>
      </c>
      <c r="BH561" s="201">
        <f>IF(N561="sníž. přenesená",J561,0)</f>
        <v>0</v>
      </c>
      <c r="BI561" s="201">
        <f>IF(N561="nulová",J561,0)</f>
        <v>0</v>
      </c>
      <c r="BJ561" s="18" t="s">
        <v>86</v>
      </c>
      <c r="BK561" s="201">
        <f>ROUND(I561*H561,2)</f>
        <v>0</v>
      </c>
      <c r="BL561" s="18" t="s">
        <v>14</v>
      </c>
      <c r="BM561" s="200" t="s">
        <v>1655</v>
      </c>
    </row>
    <row r="562" spans="1:65" s="2" customFormat="1" ht="24.2" customHeight="1">
      <c r="A562" s="35"/>
      <c r="B562" s="36"/>
      <c r="C562" s="188" t="s">
        <v>1656</v>
      </c>
      <c r="D562" s="188" t="s">
        <v>147</v>
      </c>
      <c r="E562" s="189" t="s">
        <v>1657</v>
      </c>
      <c r="F562" s="190" t="s">
        <v>1658</v>
      </c>
      <c r="G562" s="191" t="s">
        <v>174</v>
      </c>
      <c r="H562" s="192">
        <v>116.06</v>
      </c>
      <c r="I562" s="193"/>
      <c r="J562" s="194">
        <f>ROUND(I562*H562,2)</f>
        <v>0</v>
      </c>
      <c r="K562" s="195"/>
      <c r="L562" s="40"/>
      <c r="M562" s="196" t="s">
        <v>1</v>
      </c>
      <c r="N562" s="197" t="s">
        <v>43</v>
      </c>
      <c r="O562" s="72"/>
      <c r="P562" s="198">
        <f>O562*H562</f>
        <v>0</v>
      </c>
      <c r="Q562" s="198">
        <v>1.0000000000000001E-5</v>
      </c>
      <c r="R562" s="198">
        <f>Q562*H562</f>
        <v>1.1606000000000001E-3</v>
      </c>
      <c r="S562" s="198">
        <v>0</v>
      </c>
      <c r="T562" s="199">
        <f>S562*H562</f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200" t="s">
        <v>14</v>
      </c>
      <c r="AT562" s="200" t="s">
        <v>147</v>
      </c>
      <c r="AU562" s="200" t="s">
        <v>88</v>
      </c>
      <c r="AY562" s="18" t="s">
        <v>144</v>
      </c>
      <c r="BE562" s="201">
        <f>IF(N562="základní",J562,0)</f>
        <v>0</v>
      </c>
      <c r="BF562" s="201">
        <f>IF(N562="snížená",J562,0)</f>
        <v>0</v>
      </c>
      <c r="BG562" s="201">
        <f>IF(N562="zákl. přenesená",J562,0)</f>
        <v>0</v>
      </c>
      <c r="BH562" s="201">
        <f>IF(N562="sníž. přenesená",J562,0)</f>
        <v>0</v>
      </c>
      <c r="BI562" s="201">
        <f>IF(N562="nulová",J562,0)</f>
        <v>0</v>
      </c>
      <c r="BJ562" s="18" t="s">
        <v>86</v>
      </c>
      <c r="BK562" s="201">
        <f>ROUND(I562*H562,2)</f>
        <v>0</v>
      </c>
      <c r="BL562" s="18" t="s">
        <v>14</v>
      </c>
      <c r="BM562" s="200" t="s">
        <v>1659</v>
      </c>
    </row>
    <row r="563" spans="1:65" s="14" customFormat="1" ht="11.25">
      <c r="B563" s="218"/>
      <c r="C563" s="219"/>
      <c r="D563" s="204" t="s">
        <v>153</v>
      </c>
      <c r="E563" s="220" t="s">
        <v>1</v>
      </c>
      <c r="F563" s="221" t="s">
        <v>1158</v>
      </c>
      <c r="G563" s="219"/>
      <c r="H563" s="220" t="s">
        <v>1</v>
      </c>
      <c r="I563" s="222"/>
      <c r="J563" s="219"/>
      <c r="K563" s="219"/>
      <c r="L563" s="223"/>
      <c r="M563" s="224"/>
      <c r="N563" s="225"/>
      <c r="O563" s="225"/>
      <c r="P563" s="225"/>
      <c r="Q563" s="225"/>
      <c r="R563" s="225"/>
      <c r="S563" s="225"/>
      <c r="T563" s="226"/>
      <c r="AT563" s="227" t="s">
        <v>153</v>
      </c>
      <c r="AU563" s="227" t="s">
        <v>88</v>
      </c>
      <c r="AV563" s="14" t="s">
        <v>86</v>
      </c>
      <c r="AW563" s="14" t="s">
        <v>34</v>
      </c>
      <c r="AX563" s="14" t="s">
        <v>78</v>
      </c>
      <c r="AY563" s="227" t="s">
        <v>144</v>
      </c>
    </row>
    <row r="564" spans="1:65" s="13" customFormat="1" ht="11.25">
      <c r="B564" s="202"/>
      <c r="C564" s="203"/>
      <c r="D564" s="204" t="s">
        <v>153</v>
      </c>
      <c r="E564" s="205" t="s">
        <v>1</v>
      </c>
      <c r="F564" s="206" t="s">
        <v>1196</v>
      </c>
      <c r="G564" s="203"/>
      <c r="H564" s="207">
        <v>4.68</v>
      </c>
      <c r="I564" s="208"/>
      <c r="J564" s="203"/>
      <c r="K564" s="203"/>
      <c r="L564" s="209"/>
      <c r="M564" s="210"/>
      <c r="N564" s="211"/>
      <c r="O564" s="211"/>
      <c r="P564" s="211"/>
      <c r="Q564" s="211"/>
      <c r="R564" s="211"/>
      <c r="S564" s="211"/>
      <c r="T564" s="212"/>
      <c r="AT564" s="213" t="s">
        <v>153</v>
      </c>
      <c r="AU564" s="213" t="s">
        <v>88</v>
      </c>
      <c r="AV564" s="13" t="s">
        <v>88</v>
      </c>
      <c r="AW564" s="13" t="s">
        <v>34</v>
      </c>
      <c r="AX564" s="13" t="s">
        <v>78</v>
      </c>
      <c r="AY564" s="213" t="s">
        <v>144</v>
      </c>
    </row>
    <row r="565" spans="1:65" s="14" customFormat="1" ht="11.25">
      <c r="B565" s="218"/>
      <c r="C565" s="219"/>
      <c r="D565" s="204" t="s">
        <v>153</v>
      </c>
      <c r="E565" s="220" t="s">
        <v>1</v>
      </c>
      <c r="F565" s="221" t="s">
        <v>1160</v>
      </c>
      <c r="G565" s="219"/>
      <c r="H565" s="220" t="s">
        <v>1</v>
      </c>
      <c r="I565" s="222"/>
      <c r="J565" s="219"/>
      <c r="K565" s="219"/>
      <c r="L565" s="223"/>
      <c r="M565" s="224"/>
      <c r="N565" s="225"/>
      <c r="O565" s="225"/>
      <c r="P565" s="225"/>
      <c r="Q565" s="225"/>
      <c r="R565" s="225"/>
      <c r="S565" s="225"/>
      <c r="T565" s="226"/>
      <c r="AT565" s="227" t="s">
        <v>153</v>
      </c>
      <c r="AU565" s="227" t="s">
        <v>88</v>
      </c>
      <c r="AV565" s="14" t="s">
        <v>86</v>
      </c>
      <c r="AW565" s="14" t="s">
        <v>34</v>
      </c>
      <c r="AX565" s="14" t="s">
        <v>78</v>
      </c>
      <c r="AY565" s="227" t="s">
        <v>144</v>
      </c>
    </row>
    <row r="566" spans="1:65" s="13" customFormat="1" ht="11.25">
      <c r="B566" s="202"/>
      <c r="C566" s="203"/>
      <c r="D566" s="204" t="s">
        <v>153</v>
      </c>
      <c r="E566" s="205" t="s">
        <v>1</v>
      </c>
      <c r="F566" s="206" t="s">
        <v>1197</v>
      </c>
      <c r="G566" s="203"/>
      <c r="H566" s="207">
        <v>33.54</v>
      </c>
      <c r="I566" s="208"/>
      <c r="J566" s="203"/>
      <c r="K566" s="203"/>
      <c r="L566" s="209"/>
      <c r="M566" s="210"/>
      <c r="N566" s="211"/>
      <c r="O566" s="211"/>
      <c r="P566" s="211"/>
      <c r="Q566" s="211"/>
      <c r="R566" s="211"/>
      <c r="S566" s="211"/>
      <c r="T566" s="212"/>
      <c r="AT566" s="213" t="s">
        <v>153</v>
      </c>
      <c r="AU566" s="213" t="s">
        <v>88</v>
      </c>
      <c r="AV566" s="13" t="s">
        <v>88</v>
      </c>
      <c r="AW566" s="13" t="s">
        <v>34</v>
      </c>
      <c r="AX566" s="13" t="s">
        <v>78</v>
      </c>
      <c r="AY566" s="213" t="s">
        <v>144</v>
      </c>
    </row>
    <row r="567" spans="1:65" s="14" customFormat="1" ht="11.25">
      <c r="B567" s="218"/>
      <c r="C567" s="219"/>
      <c r="D567" s="204" t="s">
        <v>153</v>
      </c>
      <c r="E567" s="220" t="s">
        <v>1</v>
      </c>
      <c r="F567" s="221" t="s">
        <v>1162</v>
      </c>
      <c r="G567" s="219"/>
      <c r="H567" s="220" t="s">
        <v>1</v>
      </c>
      <c r="I567" s="222"/>
      <c r="J567" s="219"/>
      <c r="K567" s="219"/>
      <c r="L567" s="223"/>
      <c r="M567" s="224"/>
      <c r="N567" s="225"/>
      <c r="O567" s="225"/>
      <c r="P567" s="225"/>
      <c r="Q567" s="225"/>
      <c r="R567" s="225"/>
      <c r="S567" s="225"/>
      <c r="T567" s="226"/>
      <c r="AT567" s="227" t="s">
        <v>153</v>
      </c>
      <c r="AU567" s="227" t="s">
        <v>88</v>
      </c>
      <c r="AV567" s="14" t="s">
        <v>86</v>
      </c>
      <c r="AW567" s="14" t="s">
        <v>34</v>
      </c>
      <c r="AX567" s="14" t="s">
        <v>78</v>
      </c>
      <c r="AY567" s="227" t="s">
        <v>144</v>
      </c>
    </row>
    <row r="568" spans="1:65" s="13" customFormat="1" ht="11.25">
      <c r="B568" s="202"/>
      <c r="C568" s="203"/>
      <c r="D568" s="204" t="s">
        <v>153</v>
      </c>
      <c r="E568" s="205" t="s">
        <v>1</v>
      </c>
      <c r="F568" s="206" t="s">
        <v>1198</v>
      </c>
      <c r="G568" s="203"/>
      <c r="H568" s="207">
        <v>19.27</v>
      </c>
      <c r="I568" s="208"/>
      <c r="J568" s="203"/>
      <c r="K568" s="203"/>
      <c r="L568" s="209"/>
      <c r="M568" s="210"/>
      <c r="N568" s="211"/>
      <c r="O568" s="211"/>
      <c r="P568" s="211"/>
      <c r="Q568" s="211"/>
      <c r="R568" s="211"/>
      <c r="S568" s="211"/>
      <c r="T568" s="212"/>
      <c r="AT568" s="213" t="s">
        <v>153</v>
      </c>
      <c r="AU568" s="213" t="s">
        <v>88</v>
      </c>
      <c r="AV568" s="13" t="s">
        <v>88</v>
      </c>
      <c r="AW568" s="13" t="s">
        <v>34</v>
      </c>
      <c r="AX568" s="13" t="s">
        <v>78</v>
      </c>
      <c r="AY568" s="213" t="s">
        <v>144</v>
      </c>
    </row>
    <row r="569" spans="1:65" s="14" customFormat="1" ht="11.25">
      <c r="B569" s="218"/>
      <c r="C569" s="219"/>
      <c r="D569" s="204" t="s">
        <v>153</v>
      </c>
      <c r="E569" s="220" t="s">
        <v>1</v>
      </c>
      <c r="F569" s="221" t="s">
        <v>1164</v>
      </c>
      <c r="G569" s="219"/>
      <c r="H569" s="220" t="s">
        <v>1</v>
      </c>
      <c r="I569" s="222"/>
      <c r="J569" s="219"/>
      <c r="K569" s="219"/>
      <c r="L569" s="223"/>
      <c r="M569" s="224"/>
      <c r="N569" s="225"/>
      <c r="O569" s="225"/>
      <c r="P569" s="225"/>
      <c r="Q569" s="225"/>
      <c r="R569" s="225"/>
      <c r="S569" s="225"/>
      <c r="T569" s="226"/>
      <c r="AT569" s="227" t="s">
        <v>153</v>
      </c>
      <c r="AU569" s="227" t="s">
        <v>88</v>
      </c>
      <c r="AV569" s="14" t="s">
        <v>86</v>
      </c>
      <c r="AW569" s="14" t="s">
        <v>34</v>
      </c>
      <c r="AX569" s="14" t="s">
        <v>78</v>
      </c>
      <c r="AY569" s="227" t="s">
        <v>144</v>
      </c>
    </row>
    <row r="570" spans="1:65" s="13" customFormat="1" ht="11.25">
      <c r="B570" s="202"/>
      <c r="C570" s="203"/>
      <c r="D570" s="204" t="s">
        <v>153</v>
      </c>
      <c r="E570" s="205" t="s">
        <v>1</v>
      </c>
      <c r="F570" s="206" t="s">
        <v>1199</v>
      </c>
      <c r="G570" s="203"/>
      <c r="H570" s="207">
        <v>8.82</v>
      </c>
      <c r="I570" s="208"/>
      <c r="J570" s="203"/>
      <c r="K570" s="203"/>
      <c r="L570" s="209"/>
      <c r="M570" s="210"/>
      <c r="N570" s="211"/>
      <c r="O570" s="211"/>
      <c r="P570" s="211"/>
      <c r="Q570" s="211"/>
      <c r="R570" s="211"/>
      <c r="S570" s="211"/>
      <c r="T570" s="212"/>
      <c r="AT570" s="213" t="s">
        <v>153</v>
      </c>
      <c r="AU570" s="213" t="s">
        <v>88</v>
      </c>
      <c r="AV570" s="13" t="s">
        <v>88</v>
      </c>
      <c r="AW570" s="13" t="s">
        <v>34</v>
      </c>
      <c r="AX570" s="13" t="s">
        <v>78</v>
      </c>
      <c r="AY570" s="213" t="s">
        <v>144</v>
      </c>
    </row>
    <row r="571" spans="1:65" s="14" customFormat="1" ht="11.25">
      <c r="B571" s="218"/>
      <c r="C571" s="219"/>
      <c r="D571" s="204" t="s">
        <v>153</v>
      </c>
      <c r="E571" s="220" t="s">
        <v>1</v>
      </c>
      <c r="F571" s="221" t="s">
        <v>1166</v>
      </c>
      <c r="G571" s="219"/>
      <c r="H571" s="220" t="s">
        <v>1</v>
      </c>
      <c r="I571" s="222"/>
      <c r="J571" s="219"/>
      <c r="K571" s="219"/>
      <c r="L571" s="223"/>
      <c r="M571" s="224"/>
      <c r="N571" s="225"/>
      <c r="O571" s="225"/>
      <c r="P571" s="225"/>
      <c r="Q571" s="225"/>
      <c r="R571" s="225"/>
      <c r="S571" s="225"/>
      <c r="T571" s="226"/>
      <c r="AT571" s="227" t="s">
        <v>153</v>
      </c>
      <c r="AU571" s="227" t="s">
        <v>88</v>
      </c>
      <c r="AV571" s="14" t="s">
        <v>86</v>
      </c>
      <c r="AW571" s="14" t="s">
        <v>34</v>
      </c>
      <c r="AX571" s="14" t="s">
        <v>78</v>
      </c>
      <c r="AY571" s="227" t="s">
        <v>144</v>
      </c>
    </row>
    <row r="572" spans="1:65" s="13" customFormat="1" ht="11.25">
      <c r="B572" s="202"/>
      <c r="C572" s="203"/>
      <c r="D572" s="204" t="s">
        <v>153</v>
      </c>
      <c r="E572" s="205" t="s">
        <v>1</v>
      </c>
      <c r="F572" s="206" t="s">
        <v>1200</v>
      </c>
      <c r="G572" s="203"/>
      <c r="H572" s="207">
        <v>12.6</v>
      </c>
      <c r="I572" s="208"/>
      <c r="J572" s="203"/>
      <c r="K572" s="203"/>
      <c r="L572" s="209"/>
      <c r="M572" s="210"/>
      <c r="N572" s="211"/>
      <c r="O572" s="211"/>
      <c r="P572" s="211"/>
      <c r="Q572" s="211"/>
      <c r="R572" s="211"/>
      <c r="S572" s="211"/>
      <c r="T572" s="212"/>
      <c r="AT572" s="213" t="s">
        <v>153</v>
      </c>
      <c r="AU572" s="213" t="s">
        <v>88</v>
      </c>
      <c r="AV572" s="13" t="s">
        <v>88</v>
      </c>
      <c r="AW572" s="13" t="s">
        <v>34</v>
      </c>
      <c r="AX572" s="13" t="s">
        <v>78</v>
      </c>
      <c r="AY572" s="213" t="s">
        <v>144</v>
      </c>
    </row>
    <row r="573" spans="1:65" s="14" customFormat="1" ht="11.25">
      <c r="B573" s="218"/>
      <c r="C573" s="219"/>
      <c r="D573" s="204" t="s">
        <v>153</v>
      </c>
      <c r="E573" s="220" t="s">
        <v>1</v>
      </c>
      <c r="F573" s="221" t="s">
        <v>1168</v>
      </c>
      <c r="G573" s="219"/>
      <c r="H573" s="220" t="s">
        <v>1</v>
      </c>
      <c r="I573" s="222"/>
      <c r="J573" s="219"/>
      <c r="K573" s="219"/>
      <c r="L573" s="223"/>
      <c r="M573" s="224"/>
      <c r="N573" s="225"/>
      <c r="O573" s="225"/>
      <c r="P573" s="225"/>
      <c r="Q573" s="225"/>
      <c r="R573" s="225"/>
      <c r="S573" s="225"/>
      <c r="T573" s="226"/>
      <c r="AT573" s="227" t="s">
        <v>153</v>
      </c>
      <c r="AU573" s="227" t="s">
        <v>88</v>
      </c>
      <c r="AV573" s="14" t="s">
        <v>86</v>
      </c>
      <c r="AW573" s="14" t="s">
        <v>34</v>
      </c>
      <c r="AX573" s="14" t="s">
        <v>78</v>
      </c>
      <c r="AY573" s="227" t="s">
        <v>144</v>
      </c>
    </row>
    <row r="574" spans="1:65" s="13" customFormat="1" ht="11.25">
      <c r="B574" s="202"/>
      <c r="C574" s="203"/>
      <c r="D574" s="204" t="s">
        <v>153</v>
      </c>
      <c r="E574" s="205" t="s">
        <v>1</v>
      </c>
      <c r="F574" s="206" t="s">
        <v>1201</v>
      </c>
      <c r="G574" s="203"/>
      <c r="H574" s="207">
        <v>1.8</v>
      </c>
      <c r="I574" s="208"/>
      <c r="J574" s="203"/>
      <c r="K574" s="203"/>
      <c r="L574" s="209"/>
      <c r="M574" s="210"/>
      <c r="N574" s="211"/>
      <c r="O574" s="211"/>
      <c r="P574" s="211"/>
      <c r="Q574" s="211"/>
      <c r="R574" s="211"/>
      <c r="S574" s="211"/>
      <c r="T574" s="212"/>
      <c r="AT574" s="213" t="s">
        <v>153</v>
      </c>
      <c r="AU574" s="213" t="s">
        <v>88</v>
      </c>
      <c r="AV574" s="13" t="s">
        <v>88</v>
      </c>
      <c r="AW574" s="13" t="s">
        <v>34</v>
      </c>
      <c r="AX574" s="13" t="s">
        <v>78</v>
      </c>
      <c r="AY574" s="213" t="s">
        <v>144</v>
      </c>
    </row>
    <row r="575" spans="1:65" s="14" customFormat="1" ht="11.25">
      <c r="B575" s="218"/>
      <c r="C575" s="219"/>
      <c r="D575" s="204" t="s">
        <v>153</v>
      </c>
      <c r="E575" s="220" t="s">
        <v>1</v>
      </c>
      <c r="F575" s="221" t="s">
        <v>1170</v>
      </c>
      <c r="G575" s="219"/>
      <c r="H575" s="220" t="s">
        <v>1</v>
      </c>
      <c r="I575" s="222"/>
      <c r="J575" s="219"/>
      <c r="K575" s="219"/>
      <c r="L575" s="223"/>
      <c r="M575" s="224"/>
      <c r="N575" s="225"/>
      <c r="O575" s="225"/>
      <c r="P575" s="225"/>
      <c r="Q575" s="225"/>
      <c r="R575" s="225"/>
      <c r="S575" s="225"/>
      <c r="T575" s="226"/>
      <c r="AT575" s="227" t="s">
        <v>153</v>
      </c>
      <c r="AU575" s="227" t="s">
        <v>88</v>
      </c>
      <c r="AV575" s="14" t="s">
        <v>86</v>
      </c>
      <c r="AW575" s="14" t="s">
        <v>34</v>
      </c>
      <c r="AX575" s="14" t="s">
        <v>78</v>
      </c>
      <c r="AY575" s="227" t="s">
        <v>144</v>
      </c>
    </row>
    <row r="576" spans="1:65" s="13" customFormat="1" ht="11.25">
      <c r="B576" s="202"/>
      <c r="C576" s="203"/>
      <c r="D576" s="204" t="s">
        <v>153</v>
      </c>
      <c r="E576" s="205" t="s">
        <v>1</v>
      </c>
      <c r="F576" s="206" t="s">
        <v>1202</v>
      </c>
      <c r="G576" s="203"/>
      <c r="H576" s="207">
        <v>3.36</v>
      </c>
      <c r="I576" s="208"/>
      <c r="J576" s="203"/>
      <c r="K576" s="203"/>
      <c r="L576" s="209"/>
      <c r="M576" s="210"/>
      <c r="N576" s="211"/>
      <c r="O576" s="211"/>
      <c r="P576" s="211"/>
      <c r="Q576" s="211"/>
      <c r="R576" s="211"/>
      <c r="S576" s="211"/>
      <c r="T576" s="212"/>
      <c r="AT576" s="213" t="s">
        <v>153</v>
      </c>
      <c r="AU576" s="213" t="s">
        <v>88</v>
      </c>
      <c r="AV576" s="13" t="s">
        <v>88</v>
      </c>
      <c r="AW576" s="13" t="s">
        <v>34</v>
      </c>
      <c r="AX576" s="13" t="s">
        <v>78</v>
      </c>
      <c r="AY576" s="213" t="s">
        <v>144</v>
      </c>
    </row>
    <row r="577" spans="1:65" s="14" customFormat="1" ht="11.25">
      <c r="B577" s="218"/>
      <c r="C577" s="219"/>
      <c r="D577" s="204" t="s">
        <v>153</v>
      </c>
      <c r="E577" s="220" t="s">
        <v>1</v>
      </c>
      <c r="F577" s="221" t="s">
        <v>1172</v>
      </c>
      <c r="G577" s="219"/>
      <c r="H577" s="220" t="s">
        <v>1</v>
      </c>
      <c r="I577" s="222"/>
      <c r="J577" s="219"/>
      <c r="K577" s="219"/>
      <c r="L577" s="223"/>
      <c r="M577" s="224"/>
      <c r="N577" s="225"/>
      <c r="O577" s="225"/>
      <c r="P577" s="225"/>
      <c r="Q577" s="225"/>
      <c r="R577" s="225"/>
      <c r="S577" s="225"/>
      <c r="T577" s="226"/>
      <c r="AT577" s="227" t="s">
        <v>153</v>
      </c>
      <c r="AU577" s="227" t="s">
        <v>88</v>
      </c>
      <c r="AV577" s="14" t="s">
        <v>86</v>
      </c>
      <c r="AW577" s="14" t="s">
        <v>34</v>
      </c>
      <c r="AX577" s="14" t="s">
        <v>78</v>
      </c>
      <c r="AY577" s="227" t="s">
        <v>144</v>
      </c>
    </row>
    <row r="578" spans="1:65" s="13" customFormat="1" ht="11.25">
      <c r="B578" s="202"/>
      <c r="C578" s="203"/>
      <c r="D578" s="204" t="s">
        <v>153</v>
      </c>
      <c r="E578" s="205" t="s">
        <v>1</v>
      </c>
      <c r="F578" s="206" t="s">
        <v>1203</v>
      </c>
      <c r="G578" s="203"/>
      <c r="H578" s="207">
        <v>6.76</v>
      </c>
      <c r="I578" s="208"/>
      <c r="J578" s="203"/>
      <c r="K578" s="203"/>
      <c r="L578" s="209"/>
      <c r="M578" s="210"/>
      <c r="N578" s="211"/>
      <c r="O578" s="211"/>
      <c r="P578" s="211"/>
      <c r="Q578" s="211"/>
      <c r="R578" s="211"/>
      <c r="S578" s="211"/>
      <c r="T578" s="212"/>
      <c r="AT578" s="213" t="s">
        <v>153</v>
      </c>
      <c r="AU578" s="213" t="s">
        <v>88</v>
      </c>
      <c r="AV578" s="13" t="s">
        <v>88</v>
      </c>
      <c r="AW578" s="13" t="s">
        <v>34</v>
      </c>
      <c r="AX578" s="13" t="s">
        <v>78</v>
      </c>
      <c r="AY578" s="213" t="s">
        <v>144</v>
      </c>
    </row>
    <row r="579" spans="1:65" s="14" customFormat="1" ht="11.25">
      <c r="B579" s="218"/>
      <c r="C579" s="219"/>
      <c r="D579" s="204" t="s">
        <v>153</v>
      </c>
      <c r="E579" s="220" t="s">
        <v>1</v>
      </c>
      <c r="F579" s="221" t="s">
        <v>1174</v>
      </c>
      <c r="G579" s="219"/>
      <c r="H579" s="220" t="s">
        <v>1</v>
      </c>
      <c r="I579" s="222"/>
      <c r="J579" s="219"/>
      <c r="K579" s="219"/>
      <c r="L579" s="223"/>
      <c r="M579" s="224"/>
      <c r="N579" s="225"/>
      <c r="O579" s="225"/>
      <c r="P579" s="225"/>
      <c r="Q579" s="225"/>
      <c r="R579" s="225"/>
      <c r="S579" s="225"/>
      <c r="T579" s="226"/>
      <c r="AT579" s="227" t="s">
        <v>153</v>
      </c>
      <c r="AU579" s="227" t="s">
        <v>88</v>
      </c>
      <c r="AV579" s="14" t="s">
        <v>86</v>
      </c>
      <c r="AW579" s="14" t="s">
        <v>34</v>
      </c>
      <c r="AX579" s="14" t="s">
        <v>78</v>
      </c>
      <c r="AY579" s="227" t="s">
        <v>144</v>
      </c>
    </row>
    <row r="580" spans="1:65" s="13" customFormat="1" ht="11.25">
      <c r="B580" s="202"/>
      <c r="C580" s="203"/>
      <c r="D580" s="204" t="s">
        <v>153</v>
      </c>
      <c r="E580" s="205" t="s">
        <v>1</v>
      </c>
      <c r="F580" s="206" t="s">
        <v>1204</v>
      </c>
      <c r="G580" s="203"/>
      <c r="H580" s="207">
        <v>4.16</v>
      </c>
      <c r="I580" s="208"/>
      <c r="J580" s="203"/>
      <c r="K580" s="203"/>
      <c r="L580" s="209"/>
      <c r="M580" s="210"/>
      <c r="N580" s="211"/>
      <c r="O580" s="211"/>
      <c r="P580" s="211"/>
      <c r="Q580" s="211"/>
      <c r="R580" s="211"/>
      <c r="S580" s="211"/>
      <c r="T580" s="212"/>
      <c r="AT580" s="213" t="s">
        <v>153</v>
      </c>
      <c r="AU580" s="213" t="s">
        <v>88</v>
      </c>
      <c r="AV580" s="13" t="s">
        <v>88</v>
      </c>
      <c r="AW580" s="13" t="s">
        <v>34</v>
      </c>
      <c r="AX580" s="13" t="s">
        <v>78</v>
      </c>
      <c r="AY580" s="213" t="s">
        <v>144</v>
      </c>
    </row>
    <row r="581" spans="1:65" s="14" customFormat="1" ht="11.25">
      <c r="B581" s="218"/>
      <c r="C581" s="219"/>
      <c r="D581" s="204" t="s">
        <v>153</v>
      </c>
      <c r="E581" s="220" t="s">
        <v>1</v>
      </c>
      <c r="F581" s="221" t="s">
        <v>1176</v>
      </c>
      <c r="G581" s="219"/>
      <c r="H581" s="220" t="s">
        <v>1</v>
      </c>
      <c r="I581" s="222"/>
      <c r="J581" s="219"/>
      <c r="K581" s="219"/>
      <c r="L581" s="223"/>
      <c r="M581" s="224"/>
      <c r="N581" s="225"/>
      <c r="O581" s="225"/>
      <c r="P581" s="225"/>
      <c r="Q581" s="225"/>
      <c r="R581" s="225"/>
      <c r="S581" s="225"/>
      <c r="T581" s="226"/>
      <c r="AT581" s="227" t="s">
        <v>153</v>
      </c>
      <c r="AU581" s="227" t="s">
        <v>88</v>
      </c>
      <c r="AV581" s="14" t="s">
        <v>86</v>
      </c>
      <c r="AW581" s="14" t="s">
        <v>34</v>
      </c>
      <c r="AX581" s="14" t="s">
        <v>78</v>
      </c>
      <c r="AY581" s="227" t="s">
        <v>144</v>
      </c>
    </row>
    <row r="582" spans="1:65" s="13" customFormat="1" ht="11.25">
      <c r="B582" s="202"/>
      <c r="C582" s="203"/>
      <c r="D582" s="204" t="s">
        <v>153</v>
      </c>
      <c r="E582" s="205" t="s">
        <v>1</v>
      </c>
      <c r="F582" s="206" t="s">
        <v>1205</v>
      </c>
      <c r="G582" s="203"/>
      <c r="H582" s="207">
        <v>8.17</v>
      </c>
      <c r="I582" s="208"/>
      <c r="J582" s="203"/>
      <c r="K582" s="203"/>
      <c r="L582" s="209"/>
      <c r="M582" s="210"/>
      <c r="N582" s="211"/>
      <c r="O582" s="211"/>
      <c r="P582" s="211"/>
      <c r="Q582" s="211"/>
      <c r="R582" s="211"/>
      <c r="S582" s="211"/>
      <c r="T582" s="212"/>
      <c r="AT582" s="213" t="s">
        <v>153</v>
      </c>
      <c r="AU582" s="213" t="s">
        <v>88</v>
      </c>
      <c r="AV582" s="13" t="s">
        <v>88</v>
      </c>
      <c r="AW582" s="13" t="s">
        <v>34</v>
      </c>
      <c r="AX582" s="13" t="s">
        <v>78</v>
      </c>
      <c r="AY582" s="213" t="s">
        <v>144</v>
      </c>
    </row>
    <row r="583" spans="1:65" s="14" customFormat="1" ht="11.25">
      <c r="B583" s="218"/>
      <c r="C583" s="219"/>
      <c r="D583" s="204" t="s">
        <v>153</v>
      </c>
      <c r="E583" s="220" t="s">
        <v>1</v>
      </c>
      <c r="F583" s="221" t="s">
        <v>1178</v>
      </c>
      <c r="G583" s="219"/>
      <c r="H583" s="220" t="s">
        <v>1</v>
      </c>
      <c r="I583" s="222"/>
      <c r="J583" s="219"/>
      <c r="K583" s="219"/>
      <c r="L583" s="223"/>
      <c r="M583" s="224"/>
      <c r="N583" s="225"/>
      <c r="O583" s="225"/>
      <c r="P583" s="225"/>
      <c r="Q583" s="225"/>
      <c r="R583" s="225"/>
      <c r="S583" s="225"/>
      <c r="T583" s="226"/>
      <c r="AT583" s="227" t="s">
        <v>153</v>
      </c>
      <c r="AU583" s="227" t="s">
        <v>88</v>
      </c>
      <c r="AV583" s="14" t="s">
        <v>86</v>
      </c>
      <c r="AW583" s="14" t="s">
        <v>34</v>
      </c>
      <c r="AX583" s="14" t="s">
        <v>78</v>
      </c>
      <c r="AY583" s="227" t="s">
        <v>144</v>
      </c>
    </row>
    <row r="584" spans="1:65" s="13" customFormat="1" ht="11.25">
      <c r="B584" s="202"/>
      <c r="C584" s="203"/>
      <c r="D584" s="204" t="s">
        <v>153</v>
      </c>
      <c r="E584" s="205" t="s">
        <v>1</v>
      </c>
      <c r="F584" s="206" t="s">
        <v>1206</v>
      </c>
      <c r="G584" s="203"/>
      <c r="H584" s="207">
        <v>12.9</v>
      </c>
      <c r="I584" s="208"/>
      <c r="J584" s="203"/>
      <c r="K584" s="203"/>
      <c r="L584" s="209"/>
      <c r="M584" s="210"/>
      <c r="N584" s="211"/>
      <c r="O584" s="211"/>
      <c r="P584" s="211"/>
      <c r="Q584" s="211"/>
      <c r="R584" s="211"/>
      <c r="S584" s="211"/>
      <c r="T584" s="212"/>
      <c r="AT584" s="213" t="s">
        <v>153</v>
      </c>
      <c r="AU584" s="213" t="s">
        <v>88</v>
      </c>
      <c r="AV584" s="13" t="s">
        <v>88</v>
      </c>
      <c r="AW584" s="13" t="s">
        <v>34</v>
      </c>
      <c r="AX584" s="13" t="s">
        <v>78</v>
      </c>
      <c r="AY584" s="213" t="s">
        <v>144</v>
      </c>
    </row>
    <row r="585" spans="1:65" s="15" customFormat="1" ht="11.25">
      <c r="B585" s="228"/>
      <c r="C585" s="229"/>
      <c r="D585" s="204" t="s">
        <v>153</v>
      </c>
      <c r="E585" s="230" t="s">
        <v>1</v>
      </c>
      <c r="F585" s="231" t="s">
        <v>164</v>
      </c>
      <c r="G585" s="229"/>
      <c r="H585" s="232">
        <v>116.06</v>
      </c>
      <c r="I585" s="233"/>
      <c r="J585" s="229"/>
      <c r="K585" s="229"/>
      <c r="L585" s="234"/>
      <c r="M585" s="235"/>
      <c r="N585" s="236"/>
      <c r="O585" s="236"/>
      <c r="P585" s="236"/>
      <c r="Q585" s="236"/>
      <c r="R585" s="236"/>
      <c r="S585" s="236"/>
      <c r="T585" s="237"/>
      <c r="AT585" s="238" t="s">
        <v>153</v>
      </c>
      <c r="AU585" s="238" t="s">
        <v>88</v>
      </c>
      <c r="AV585" s="15" t="s">
        <v>151</v>
      </c>
      <c r="AW585" s="15" t="s">
        <v>34</v>
      </c>
      <c r="AX585" s="15" t="s">
        <v>86</v>
      </c>
      <c r="AY585" s="238" t="s">
        <v>144</v>
      </c>
    </row>
    <row r="586" spans="1:65" s="2" customFormat="1" ht="24.2" customHeight="1">
      <c r="A586" s="35"/>
      <c r="B586" s="36"/>
      <c r="C586" s="188" t="s">
        <v>1660</v>
      </c>
      <c r="D586" s="188" t="s">
        <v>147</v>
      </c>
      <c r="E586" s="189" t="s">
        <v>1661</v>
      </c>
      <c r="F586" s="190" t="s">
        <v>1662</v>
      </c>
      <c r="G586" s="191" t="s">
        <v>174</v>
      </c>
      <c r="H586" s="192">
        <v>509.2</v>
      </c>
      <c r="I586" s="193"/>
      <c r="J586" s="194">
        <f>ROUND(I586*H586,2)</f>
        <v>0</v>
      </c>
      <c r="K586" s="195"/>
      <c r="L586" s="40"/>
      <c r="M586" s="196" t="s">
        <v>1</v>
      </c>
      <c r="N586" s="197" t="s">
        <v>43</v>
      </c>
      <c r="O586" s="72"/>
      <c r="P586" s="198">
        <f>O586*H586</f>
        <v>0</v>
      </c>
      <c r="Q586" s="198">
        <v>2.5999999999999998E-4</v>
      </c>
      <c r="R586" s="198">
        <f>Q586*H586</f>
        <v>0.13239199999999998</v>
      </c>
      <c r="S586" s="198">
        <v>0</v>
      </c>
      <c r="T586" s="199">
        <f>S586*H586</f>
        <v>0</v>
      </c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R586" s="200" t="s">
        <v>14</v>
      </c>
      <c r="AT586" s="200" t="s">
        <v>147</v>
      </c>
      <c r="AU586" s="200" t="s">
        <v>88</v>
      </c>
      <c r="AY586" s="18" t="s">
        <v>144</v>
      </c>
      <c r="BE586" s="201">
        <f>IF(N586="základní",J586,0)</f>
        <v>0</v>
      </c>
      <c r="BF586" s="201">
        <f>IF(N586="snížená",J586,0)</f>
        <v>0</v>
      </c>
      <c r="BG586" s="201">
        <f>IF(N586="zákl. přenesená",J586,0)</f>
        <v>0</v>
      </c>
      <c r="BH586" s="201">
        <f>IF(N586="sníž. přenesená",J586,0)</f>
        <v>0</v>
      </c>
      <c r="BI586" s="201">
        <f>IF(N586="nulová",J586,0)</f>
        <v>0</v>
      </c>
      <c r="BJ586" s="18" t="s">
        <v>86</v>
      </c>
      <c r="BK586" s="201">
        <f>ROUND(I586*H586,2)</f>
        <v>0</v>
      </c>
      <c r="BL586" s="18" t="s">
        <v>14</v>
      </c>
      <c r="BM586" s="200" t="s">
        <v>1663</v>
      </c>
    </row>
    <row r="587" spans="1:65" s="14" customFormat="1" ht="11.25">
      <c r="B587" s="218"/>
      <c r="C587" s="219"/>
      <c r="D587" s="204" t="s">
        <v>153</v>
      </c>
      <c r="E587" s="220" t="s">
        <v>1</v>
      </c>
      <c r="F587" s="221" t="s">
        <v>1158</v>
      </c>
      <c r="G587" s="219"/>
      <c r="H587" s="220" t="s">
        <v>1</v>
      </c>
      <c r="I587" s="222"/>
      <c r="J587" s="219"/>
      <c r="K587" s="219"/>
      <c r="L587" s="223"/>
      <c r="M587" s="224"/>
      <c r="N587" s="225"/>
      <c r="O587" s="225"/>
      <c r="P587" s="225"/>
      <c r="Q587" s="225"/>
      <c r="R587" s="225"/>
      <c r="S587" s="225"/>
      <c r="T587" s="226"/>
      <c r="AT587" s="227" t="s">
        <v>153</v>
      </c>
      <c r="AU587" s="227" t="s">
        <v>88</v>
      </c>
      <c r="AV587" s="14" t="s">
        <v>86</v>
      </c>
      <c r="AW587" s="14" t="s">
        <v>34</v>
      </c>
      <c r="AX587" s="14" t="s">
        <v>78</v>
      </c>
      <c r="AY587" s="227" t="s">
        <v>144</v>
      </c>
    </row>
    <row r="588" spans="1:65" s="13" customFormat="1" ht="11.25">
      <c r="B588" s="202"/>
      <c r="C588" s="203"/>
      <c r="D588" s="204" t="s">
        <v>153</v>
      </c>
      <c r="E588" s="205" t="s">
        <v>1</v>
      </c>
      <c r="F588" s="206" t="s">
        <v>1664</v>
      </c>
      <c r="G588" s="203"/>
      <c r="H588" s="207">
        <v>24.92</v>
      </c>
      <c r="I588" s="208"/>
      <c r="J588" s="203"/>
      <c r="K588" s="203"/>
      <c r="L588" s="209"/>
      <c r="M588" s="210"/>
      <c r="N588" s="211"/>
      <c r="O588" s="211"/>
      <c r="P588" s="211"/>
      <c r="Q588" s="211"/>
      <c r="R588" s="211"/>
      <c r="S588" s="211"/>
      <c r="T588" s="212"/>
      <c r="AT588" s="213" t="s">
        <v>153</v>
      </c>
      <c r="AU588" s="213" t="s">
        <v>88</v>
      </c>
      <c r="AV588" s="13" t="s">
        <v>88</v>
      </c>
      <c r="AW588" s="13" t="s">
        <v>34</v>
      </c>
      <c r="AX588" s="13" t="s">
        <v>78</v>
      </c>
      <c r="AY588" s="213" t="s">
        <v>144</v>
      </c>
    </row>
    <row r="589" spans="1:65" s="14" customFormat="1" ht="11.25">
      <c r="B589" s="218"/>
      <c r="C589" s="219"/>
      <c r="D589" s="204" t="s">
        <v>153</v>
      </c>
      <c r="E589" s="220" t="s">
        <v>1</v>
      </c>
      <c r="F589" s="221" t="s">
        <v>1160</v>
      </c>
      <c r="G589" s="219"/>
      <c r="H589" s="220" t="s">
        <v>1</v>
      </c>
      <c r="I589" s="222"/>
      <c r="J589" s="219"/>
      <c r="K589" s="219"/>
      <c r="L589" s="223"/>
      <c r="M589" s="224"/>
      <c r="N589" s="225"/>
      <c r="O589" s="225"/>
      <c r="P589" s="225"/>
      <c r="Q589" s="225"/>
      <c r="R589" s="225"/>
      <c r="S589" s="225"/>
      <c r="T589" s="226"/>
      <c r="AT589" s="227" t="s">
        <v>153</v>
      </c>
      <c r="AU589" s="227" t="s">
        <v>88</v>
      </c>
      <c r="AV589" s="14" t="s">
        <v>86</v>
      </c>
      <c r="AW589" s="14" t="s">
        <v>34</v>
      </c>
      <c r="AX589" s="14" t="s">
        <v>78</v>
      </c>
      <c r="AY589" s="227" t="s">
        <v>144</v>
      </c>
    </row>
    <row r="590" spans="1:65" s="13" customFormat="1" ht="11.25">
      <c r="B590" s="202"/>
      <c r="C590" s="203"/>
      <c r="D590" s="204" t="s">
        <v>153</v>
      </c>
      <c r="E590" s="205" t="s">
        <v>1</v>
      </c>
      <c r="F590" s="206" t="s">
        <v>1665</v>
      </c>
      <c r="G590" s="203"/>
      <c r="H590" s="207">
        <v>106.14</v>
      </c>
      <c r="I590" s="208"/>
      <c r="J590" s="203"/>
      <c r="K590" s="203"/>
      <c r="L590" s="209"/>
      <c r="M590" s="210"/>
      <c r="N590" s="211"/>
      <c r="O590" s="211"/>
      <c r="P590" s="211"/>
      <c r="Q590" s="211"/>
      <c r="R590" s="211"/>
      <c r="S590" s="211"/>
      <c r="T590" s="212"/>
      <c r="AT590" s="213" t="s">
        <v>153</v>
      </c>
      <c r="AU590" s="213" t="s">
        <v>88</v>
      </c>
      <c r="AV590" s="13" t="s">
        <v>88</v>
      </c>
      <c r="AW590" s="13" t="s">
        <v>34</v>
      </c>
      <c r="AX590" s="13" t="s">
        <v>78</v>
      </c>
      <c r="AY590" s="213" t="s">
        <v>144</v>
      </c>
    </row>
    <row r="591" spans="1:65" s="14" customFormat="1" ht="11.25">
      <c r="B591" s="218"/>
      <c r="C591" s="219"/>
      <c r="D591" s="204" t="s">
        <v>153</v>
      </c>
      <c r="E591" s="220" t="s">
        <v>1</v>
      </c>
      <c r="F591" s="221" t="s">
        <v>1162</v>
      </c>
      <c r="G591" s="219"/>
      <c r="H591" s="220" t="s">
        <v>1</v>
      </c>
      <c r="I591" s="222"/>
      <c r="J591" s="219"/>
      <c r="K591" s="219"/>
      <c r="L591" s="223"/>
      <c r="M591" s="224"/>
      <c r="N591" s="225"/>
      <c r="O591" s="225"/>
      <c r="P591" s="225"/>
      <c r="Q591" s="225"/>
      <c r="R591" s="225"/>
      <c r="S591" s="225"/>
      <c r="T591" s="226"/>
      <c r="AT591" s="227" t="s">
        <v>153</v>
      </c>
      <c r="AU591" s="227" t="s">
        <v>88</v>
      </c>
      <c r="AV591" s="14" t="s">
        <v>86</v>
      </c>
      <c r="AW591" s="14" t="s">
        <v>34</v>
      </c>
      <c r="AX591" s="14" t="s">
        <v>78</v>
      </c>
      <c r="AY591" s="227" t="s">
        <v>144</v>
      </c>
    </row>
    <row r="592" spans="1:65" s="13" customFormat="1" ht="11.25">
      <c r="B592" s="202"/>
      <c r="C592" s="203"/>
      <c r="D592" s="204" t="s">
        <v>153</v>
      </c>
      <c r="E592" s="205" t="s">
        <v>1</v>
      </c>
      <c r="F592" s="206" t="s">
        <v>1666</v>
      </c>
      <c r="G592" s="203"/>
      <c r="H592" s="207">
        <v>72.069999999999993</v>
      </c>
      <c r="I592" s="208"/>
      <c r="J592" s="203"/>
      <c r="K592" s="203"/>
      <c r="L592" s="209"/>
      <c r="M592" s="210"/>
      <c r="N592" s="211"/>
      <c r="O592" s="211"/>
      <c r="P592" s="211"/>
      <c r="Q592" s="211"/>
      <c r="R592" s="211"/>
      <c r="S592" s="211"/>
      <c r="T592" s="212"/>
      <c r="AT592" s="213" t="s">
        <v>153</v>
      </c>
      <c r="AU592" s="213" t="s">
        <v>88</v>
      </c>
      <c r="AV592" s="13" t="s">
        <v>88</v>
      </c>
      <c r="AW592" s="13" t="s">
        <v>34</v>
      </c>
      <c r="AX592" s="13" t="s">
        <v>78</v>
      </c>
      <c r="AY592" s="213" t="s">
        <v>144</v>
      </c>
    </row>
    <row r="593" spans="2:51" s="14" customFormat="1" ht="11.25">
      <c r="B593" s="218"/>
      <c r="C593" s="219"/>
      <c r="D593" s="204" t="s">
        <v>153</v>
      </c>
      <c r="E593" s="220" t="s">
        <v>1</v>
      </c>
      <c r="F593" s="221" t="s">
        <v>1164</v>
      </c>
      <c r="G593" s="219"/>
      <c r="H593" s="220" t="s">
        <v>1</v>
      </c>
      <c r="I593" s="222"/>
      <c r="J593" s="219"/>
      <c r="K593" s="219"/>
      <c r="L593" s="223"/>
      <c r="M593" s="224"/>
      <c r="N593" s="225"/>
      <c r="O593" s="225"/>
      <c r="P593" s="225"/>
      <c r="Q593" s="225"/>
      <c r="R593" s="225"/>
      <c r="S593" s="225"/>
      <c r="T593" s="226"/>
      <c r="AT593" s="227" t="s">
        <v>153</v>
      </c>
      <c r="AU593" s="227" t="s">
        <v>88</v>
      </c>
      <c r="AV593" s="14" t="s">
        <v>86</v>
      </c>
      <c r="AW593" s="14" t="s">
        <v>34</v>
      </c>
      <c r="AX593" s="14" t="s">
        <v>78</v>
      </c>
      <c r="AY593" s="227" t="s">
        <v>144</v>
      </c>
    </row>
    <row r="594" spans="2:51" s="13" customFormat="1" ht="11.25">
      <c r="B594" s="202"/>
      <c r="C594" s="203"/>
      <c r="D594" s="204" t="s">
        <v>153</v>
      </c>
      <c r="E594" s="205" t="s">
        <v>1</v>
      </c>
      <c r="F594" s="206" t="s">
        <v>1667</v>
      </c>
      <c r="G594" s="203"/>
      <c r="H594" s="207">
        <v>46.62</v>
      </c>
      <c r="I594" s="208"/>
      <c r="J594" s="203"/>
      <c r="K594" s="203"/>
      <c r="L594" s="209"/>
      <c r="M594" s="210"/>
      <c r="N594" s="211"/>
      <c r="O594" s="211"/>
      <c r="P594" s="211"/>
      <c r="Q594" s="211"/>
      <c r="R594" s="211"/>
      <c r="S594" s="211"/>
      <c r="T594" s="212"/>
      <c r="AT594" s="213" t="s">
        <v>153</v>
      </c>
      <c r="AU594" s="213" t="s">
        <v>88</v>
      </c>
      <c r="AV594" s="13" t="s">
        <v>88</v>
      </c>
      <c r="AW594" s="13" t="s">
        <v>34</v>
      </c>
      <c r="AX594" s="13" t="s">
        <v>78</v>
      </c>
      <c r="AY594" s="213" t="s">
        <v>144</v>
      </c>
    </row>
    <row r="595" spans="2:51" s="14" customFormat="1" ht="11.25">
      <c r="B595" s="218"/>
      <c r="C595" s="219"/>
      <c r="D595" s="204" t="s">
        <v>153</v>
      </c>
      <c r="E595" s="220" t="s">
        <v>1</v>
      </c>
      <c r="F595" s="221" t="s">
        <v>1166</v>
      </c>
      <c r="G595" s="219"/>
      <c r="H595" s="220" t="s">
        <v>1</v>
      </c>
      <c r="I595" s="222"/>
      <c r="J595" s="219"/>
      <c r="K595" s="219"/>
      <c r="L595" s="223"/>
      <c r="M595" s="224"/>
      <c r="N595" s="225"/>
      <c r="O595" s="225"/>
      <c r="P595" s="225"/>
      <c r="Q595" s="225"/>
      <c r="R595" s="225"/>
      <c r="S595" s="225"/>
      <c r="T595" s="226"/>
      <c r="AT595" s="227" t="s">
        <v>153</v>
      </c>
      <c r="AU595" s="227" t="s">
        <v>88</v>
      </c>
      <c r="AV595" s="14" t="s">
        <v>86</v>
      </c>
      <c r="AW595" s="14" t="s">
        <v>34</v>
      </c>
      <c r="AX595" s="14" t="s">
        <v>78</v>
      </c>
      <c r="AY595" s="227" t="s">
        <v>144</v>
      </c>
    </row>
    <row r="596" spans="2:51" s="13" customFormat="1" ht="11.25">
      <c r="B596" s="202"/>
      <c r="C596" s="203"/>
      <c r="D596" s="204" t="s">
        <v>153</v>
      </c>
      <c r="E596" s="205" t="s">
        <v>1</v>
      </c>
      <c r="F596" s="206" t="s">
        <v>1668</v>
      </c>
      <c r="G596" s="203"/>
      <c r="H596" s="207">
        <v>65.400000000000006</v>
      </c>
      <c r="I596" s="208"/>
      <c r="J596" s="203"/>
      <c r="K596" s="203"/>
      <c r="L596" s="209"/>
      <c r="M596" s="210"/>
      <c r="N596" s="211"/>
      <c r="O596" s="211"/>
      <c r="P596" s="211"/>
      <c r="Q596" s="211"/>
      <c r="R596" s="211"/>
      <c r="S596" s="211"/>
      <c r="T596" s="212"/>
      <c r="AT596" s="213" t="s">
        <v>153</v>
      </c>
      <c r="AU596" s="213" t="s">
        <v>88</v>
      </c>
      <c r="AV596" s="13" t="s">
        <v>88</v>
      </c>
      <c r="AW596" s="13" t="s">
        <v>34</v>
      </c>
      <c r="AX596" s="13" t="s">
        <v>78</v>
      </c>
      <c r="AY596" s="213" t="s">
        <v>144</v>
      </c>
    </row>
    <row r="597" spans="2:51" s="14" customFormat="1" ht="11.25">
      <c r="B597" s="218"/>
      <c r="C597" s="219"/>
      <c r="D597" s="204" t="s">
        <v>153</v>
      </c>
      <c r="E597" s="220" t="s">
        <v>1</v>
      </c>
      <c r="F597" s="221" t="s">
        <v>1168</v>
      </c>
      <c r="G597" s="219"/>
      <c r="H597" s="220" t="s">
        <v>1</v>
      </c>
      <c r="I597" s="222"/>
      <c r="J597" s="219"/>
      <c r="K597" s="219"/>
      <c r="L597" s="223"/>
      <c r="M597" s="224"/>
      <c r="N597" s="225"/>
      <c r="O597" s="225"/>
      <c r="P597" s="225"/>
      <c r="Q597" s="225"/>
      <c r="R597" s="225"/>
      <c r="S597" s="225"/>
      <c r="T597" s="226"/>
      <c r="AT597" s="227" t="s">
        <v>153</v>
      </c>
      <c r="AU597" s="227" t="s">
        <v>88</v>
      </c>
      <c r="AV597" s="14" t="s">
        <v>86</v>
      </c>
      <c r="AW597" s="14" t="s">
        <v>34</v>
      </c>
      <c r="AX597" s="14" t="s">
        <v>78</v>
      </c>
      <c r="AY597" s="227" t="s">
        <v>144</v>
      </c>
    </row>
    <row r="598" spans="2:51" s="13" customFormat="1" ht="11.25">
      <c r="B598" s="202"/>
      <c r="C598" s="203"/>
      <c r="D598" s="204" t="s">
        <v>153</v>
      </c>
      <c r="E598" s="205" t="s">
        <v>1</v>
      </c>
      <c r="F598" s="206" t="s">
        <v>1669</v>
      </c>
      <c r="G598" s="203"/>
      <c r="H598" s="207">
        <v>10.199999999999999</v>
      </c>
      <c r="I598" s="208"/>
      <c r="J598" s="203"/>
      <c r="K598" s="203"/>
      <c r="L598" s="209"/>
      <c r="M598" s="210"/>
      <c r="N598" s="211"/>
      <c r="O598" s="211"/>
      <c r="P598" s="211"/>
      <c r="Q598" s="211"/>
      <c r="R598" s="211"/>
      <c r="S598" s="211"/>
      <c r="T598" s="212"/>
      <c r="AT598" s="213" t="s">
        <v>153</v>
      </c>
      <c r="AU598" s="213" t="s">
        <v>88</v>
      </c>
      <c r="AV598" s="13" t="s">
        <v>88</v>
      </c>
      <c r="AW598" s="13" t="s">
        <v>34</v>
      </c>
      <c r="AX598" s="13" t="s">
        <v>78</v>
      </c>
      <c r="AY598" s="213" t="s">
        <v>144</v>
      </c>
    </row>
    <row r="599" spans="2:51" s="14" customFormat="1" ht="11.25">
      <c r="B599" s="218"/>
      <c r="C599" s="219"/>
      <c r="D599" s="204" t="s">
        <v>153</v>
      </c>
      <c r="E599" s="220" t="s">
        <v>1</v>
      </c>
      <c r="F599" s="221" t="s">
        <v>1170</v>
      </c>
      <c r="G599" s="219"/>
      <c r="H599" s="220" t="s">
        <v>1</v>
      </c>
      <c r="I599" s="222"/>
      <c r="J599" s="219"/>
      <c r="K599" s="219"/>
      <c r="L599" s="223"/>
      <c r="M599" s="224"/>
      <c r="N599" s="225"/>
      <c r="O599" s="225"/>
      <c r="P599" s="225"/>
      <c r="Q599" s="225"/>
      <c r="R599" s="225"/>
      <c r="S599" s="225"/>
      <c r="T599" s="226"/>
      <c r="AT599" s="227" t="s">
        <v>153</v>
      </c>
      <c r="AU599" s="227" t="s">
        <v>88</v>
      </c>
      <c r="AV599" s="14" t="s">
        <v>86</v>
      </c>
      <c r="AW599" s="14" t="s">
        <v>34</v>
      </c>
      <c r="AX599" s="14" t="s">
        <v>78</v>
      </c>
      <c r="AY599" s="227" t="s">
        <v>144</v>
      </c>
    </row>
    <row r="600" spans="2:51" s="13" customFormat="1" ht="11.25">
      <c r="B600" s="202"/>
      <c r="C600" s="203"/>
      <c r="D600" s="204" t="s">
        <v>153</v>
      </c>
      <c r="E600" s="205" t="s">
        <v>1</v>
      </c>
      <c r="F600" s="206" t="s">
        <v>1670</v>
      </c>
      <c r="G600" s="203"/>
      <c r="H600" s="207">
        <v>14.46</v>
      </c>
      <c r="I600" s="208"/>
      <c r="J600" s="203"/>
      <c r="K600" s="203"/>
      <c r="L600" s="209"/>
      <c r="M600" s="210"/>
      <c r="N600" s="211"/>
      <c r="O600" s="211"/>
      <c r="P600" s="211"/>
      <c r="Q600" s="211"/>
      <c r="R600" s="211"/>
      <c r="S600" s="211"/>
      <c r="T600" s="212"/>
      <c r="AT600" s="213" t="s">
        <v>153</v>
      </c>
      <c r="AU600" s="213" t="s">
        <v>88</v>
      </c>
      <c r="AV600" s="13" t="s">
        <v>88</v>
      </c>
      <c r="AW600" s="13" t="s">
        <v>34</v>
      </c>
      <c r="AX600" s="13" t="s">
        <v>78</v>
      </c>
      <c r="AY600" s="213" t="s">
        <v>144</v>
      </c>
    </row>
    <row r="601" spans="2:51" s="14" customFormat="1" ht="11.25">
      <c r="B601" s="218"/>
      <c r="C601" s="219"/>
      <c r="D601" s="204" t="s">
        <v>153</v>
      </c>
      <c r="E601" s="220" t="s">
        <v>1</v>
      </c>
      <c r="F601" s="221" t="s">
        <v>1172</v>
      </c>
      <c r="G601" s="219"/>
      <c r="H601" s="220" t="s">
        <v>1</v>
      </c>
      <c r="I601" s="222"/>
      <c r="J601" s="219"/>
      <c r="K601" s="219"/>
      <c r="L601" s="223"/>
      <c r="M601" s="224"/>
      <c r="N601" s="225"/>
      <c r="O601" s="225"/>
      <c r="P601" s="225"/>
      <c r="Q601" s="225"/>
      <c r="R601" s="225"/>
      <c r="S601" s="225"/>
      <c r="T601" s="226"/>
      <c r="AT601" s="227" t="s">
        <v>153</v>
      </c>
      <c r="AU601" s="227" t="s">
        <v>88</v>
      </c>
      <c r="AV601" s="14" t="s">
        <v>86</v>
      </c>
      <c r="AW601" s="14" t="s">
        <v>34</v>
      </c>
      <c r="AX601" s="14" t="s">
        <v>78</v>
      </c>
      <c r="AY601" s="227" t="s">
        <v>144</v>
      </c>
    </row>
    <row r="602" spans="2:51" s="13" customFormat="1" ht="11.25">
      <c r="B602" s="202"/>
      <c r="C602" s="203"/>
      <c r="D602" s="204" t="s">
        <v>153</v>
      </c>
      <c r="E602" s="205" t="s">
        <v>1</v>
      </c>
      <c r="F602" s="206" t="s">
        <v>1671</v>
      </c>
      <c r="G602" s="203"/>
      <c r="H602" s="207">
        <v>37.96</v>
      </c>
      <c r="I602" s="208"/>
      <c r="J602" s="203"/>
      <c r="K602" s="203"/>
      <c r="L602" s="209"/>
      <c r="M602" s="210"/>
      <c r="N602" s="211"/>
      <c r="O602" s="211"/>
      <c r="P602" s="211"/>
      <c r="Q602" s="211"/>
      <c r="R602" s="211"/>
      <c r="S602" s="211"/>
      <c r="T602" s="212"/>
      <c r="AT602" s="213" t="s">
        <v>153</v>
      </c>
      <c r="AU602" s="213" t="s">
        <v>88</v>
      </c>
      <c r="AV602" s="13" t="s">
        <v>88</v>
      </c>
      <c r="AW602" s="13" t="s">
        <v>34</v>
      </c>
      <c r="AX602" s="13" t="s">
        <v>78</v>
      </c>
      <c r="AY602" s="213" t="s">
        <v>144</v>
      </c>
    </row>
    <row r="603" spans="2:51" s="14" customFormat="1" ht="11.25">
      <c r="B603" s="218"/>
      <c r="C603" s="219"/>
      <c r="D603" s="204" t="s">
        <v>153</v>
      </c>
      <c r="E603" s="220" t="s">
        <v>1</v>
      </c>
      <c r="F603" s="221" t="s">
        <v>1174</v>
      </c>
      <c r="G603" s="219"/>
      <c r="H603" s="220" t="s">
        <v>1</v>
      </c>
      <c r="I603" s="222"/>
      <c r="J603" s="219"/>
      <c r="K603" s="219"/>
      <c r="L603" s="223"/>
      <c r="M603" s="224"/>
      <c r="N603" s="225"/>
      <c r="O603" s="225"/>
      <c r="P603" s="225"/>
      <c r="Q603" s="225"/>
      <c r="R603" s="225"/>
      <c r="S603" s="225"/>
      <c r="T603" s="226"/>
      <c r="AT603" s="227" t="s">
        <v>153</v>
      </c>
      <c r="AU603" s="227" t="s">
        <v>88</v>
      </c>
      <c r="AV603" s="14" t="s">
        <v>86</v>
      </c>
      <c r="AW603" s="14" t="s">
        <v>34</v>
      </c>
      <c r="AX603" s="14" t="s">
        <v>78</v>
      </c>
      <c r="AY603" s="227" t="s">
        <v>144</v>
      </c>
    </row>
    <row r="604" spans="2:51" s="13" customFormat="1" ht="11.25">
      <c r="B604" s="202"/>
      <c r="C604" s="203"/>
      <c r="D604" s="204" t="s">
        <v>153</v>
      </c>
      <c r="E604" s="205" t="s">
        <v>1</v>
      </c>
      <c r="F604" s="206" t="s">
        <v>1672</v>
      </c>
      <c r="G604" s="203"/>
      <c r="H604" s="207">
        <v>29.36</v>
      </c>
      <c r="I604" s="208"/>
      <c r="J604" s="203"/>
      <c r="K604" s="203"/>
      <c r="L604" s="209"/>
      <c r="M604" s="210"/>
      <c r="N604" s="211"/>
      <c r="O604" s="211"/>
      <c r="P604" s="211"/>
      <c r="Q604" s="211"/>
      <c r="R604" s="211"/>
      <c r="S604" s="211"/>
      <c r="T604" s="212"/>
      <c r="AT604" s="213" t="s">
        <v>153</v>
      </c>
      <c r="AU604" s="213" t="s">
        <v>88</v>
      </c>
      <c r="AV604" s="13" t="s">
        <v>88</v>
      </c>
      <c r="AW604" s="13" t="s">
        <v>34</v>
      </c>
      <c r="AX604" s="13" t="s">
        <v>78</v>
      </c>
      <c r="AY604" s="213" t="s">
        <v>144</v>
      </c>
    </row>
    <row r="605" spans="2:51" s="14" customFormat="1" ht="11.25">
      <c r="B605" s="218"/>
      <c r="C605" s="219"/>
      <c r="D605" s="204" t="s">
        <v>153</v>
      </c>
      <c r="E605" s="220" t="s">
        <v>1</v>
      </c>
      <c r="F605" s="221" t="s">
        <v>1176</v>
      </c>
      <c r="G605" s="219"/>
      <c r="H605" s="220" t="s">
        <v>1</v>
      </c>
      <c r="I605" s="222"/>
      <c r="J605" s="219"/>
      <c r="K605" s="219"/>
      <c r="L605" s="223"/>
      <c r="M605" s="224"/>
      <c r="N605" s="225"/>
      <c r="O605" s="225"/>
      <c r="P605" s="225"/>
      <c r="Q605" s="225"/>
      <c r="R605" s="225"/>
      <c r="S605" s="225"/>
      <c r="T605" s="226"/>
      <c r="AT605" s="227" t="s">
        <v>153</v>
      </c>
      <c r="AU605" s="227" t="s">
        <v>88</v>
      </c>
      <c r="AV605" s="14" t="s">
        <v>86</v>
      </c>
      <c r="AW605" s="14" t="s">
        <v>34</v>
      </c>
      <c r="AX605" s="14" t="s">
        <v>78</v>
      </c>
      <c r="AY605" s="227" t="s">
        <v>144</v>
      </c>
    </row>
    <row r="606" spans="2:51" s="13" customFormat="1" ht="11.25">
      <c r="B606" s="202"/>
      <c r="C606" s="203"/>
      <c r="D606" s="204" t="s">
        <v>153</v>
      </c>
      <c r="E606" s="205" t="s">
        <v>1</v>
      </c>
      <c r="F606" s="206" t="s">
        <v>1673</v>
      </c>
      <c r="G606" s="203"/>
      <c r="H606" s="207">
        <v>45.37</v>
      </c>
      <c r="I606" s="208"/>
      <c r="J606" s="203"/>
      <c r="K606" s="203"/>
      <c r="L606" s="209"/>
      <c r="M606" s="210"/>
      <c r="N606" s="211"/>
      <c r="O606" s="211"/>
      <c r="P606" s="211"/>
      <c r="Q606" s="211"/>
      <c r="R606" s="211"/>
      <c r="S606" s="211"/>
      <c r="T606" s="212"/>
      <c r="AT606" s="213" t="s">
        <v>153</v>
      </c>
      <c r="AU606" s="213" t="s">
        <v>88</v>
      </c>
      <c r="AV606" s="13" t="s">
        <v>88</v>
      </c>
      <c r="AW606" s="13" t="s">
        <v>34</v>
      </c>
      <c r="AX606" s="13" t="s">
        <v>78</v>
      </c>
      <c r="AY606" s="213" t="s">
        <v>144</v>
      </c>
    </row>
    <row r="607" spans="2:51" s="14" customFormat="1" ht="11.25">
      <c r="B607" s="218"/>
      <c r="C607" s="219"/>
      <c r="D607" s="204" t="s">
        <v>153</v>
      </c>
      <c r="E607" s="220" t="s">
        <v>1</v>
      </c>
      <c r="F607" s="221" t="s">
        <v>1178</v>
      </c>
      <c r="G607" s="219"/>
      <c r="H607" s="220" t="s">
        <v>1</v>
      </c>
      <c r="I607" s="222"/>
      <c r="J607" s="219"/>
      <c r="K607" s="219"/>
      <c r="L607" s="223"/>
      <c r="M607" s="224"/>
      <c r="N607" s="225"/>
      <c r="O607" s="225"/>
      <c r="P607" s="225"/>
      <c r="Q607" s="225"/>
      <c r="R607" s="225"/>
      <c r="S607" s="225"/>
      <c r="T607" s="226"/>
      <c r="AT607" s="227" t="s">
        <v>153</v>
      </c>
      <c r="AU607" s="227" t="s">
        <v>88</v>
      </c>
      <c r="AV607" s="14" t="s">
        <v>86</v>
      </c>
      <c r="AW607" s="14" t="s">
        <v>34</v>
      </c>
      <c r="AX607" s="14" t="s">
        <v>78</v>
      </c>
      <c r="AY607" s="227" t="s">
        <v>144</v>
      </c>
    </row>
    <row r="608" spans="2:51" s="13" customFormat="1" ht="11.25">
      <c r="B608" s="202"/>
      <c r="C608" s="203"/>
      <c r="D608" s="204" t="s">
        <v>153</v>
      </c>
      <c r="E608" s="205" t="s">
        <v>1</v>
      </c>
      <c r="F608" s="206" t="s">
        <v>1674</v>
      </c>
      <c r="G608" s="203"/>
      <c r="H608" s="207">
        <v>56.7</v>
      </c>
      <c r="I608" s="208"/>
      <c r="J608" s="203"/>
      <c r="K608" s="203"/>
      <c r="L608" s="209"/>
      <c r="M608" s="210"/>
      <c r="N608" s="211"/>
      <c r="O608" s="211"/>
      <c r="P608" s="211"/>
      <c r="Q608" s="211"/>
      <c r="R608" s="211"/>
      <c r="S608" s="211"/>
      <c r="T608" s="212"/>
      <c r="AT608" s="213" t="s">
        <v>153</v>
      </c>
      <c r="AU608" s="213" t="s">
        <v>88</v>
      </c>
      <c r="AV608" s="13" t="s">
        <v>88</v>
      </c>
      <c r="AW608" s="13" t="s">
        <v>34</v>
      </c>
      <c r="AX608" s="13" t="s">
        <v>78</v>
      </c>
      <c r="AY608" s="213" t="s">
        <v>144</v>
      </c>
    </row>
    <row r="609" spans="1:65" s="15" customFormat="1" ht="11.25">
      <c r="B609" s="228"/>
      <c r="C609" s="229"/>
      <c r="D609" s="204" t="s">
        <v>153</v>
      </c>
      <c r="E609" s="230" t="s">
        <v>1</v>
      </c>
      <c r="F609" s="231" t="s">
        <v>164</v>
      </c>
      <c r="G609" s="229"/>
      <c r="H609" s="232">
        <v>509.19999999999993</v>
      </c>
      <c r="I609" s="233"/>
      <c r="J609" s="229"/>
      <c r="K609" s="229"/>
      <c r="L609" s="234"/>
      <c r="M609" s="235"/>
      <c r="N609" s="236"/>
      <c r="O609" s="236"/>
      <c r="P609" s="236"/>
      <c r="Q609" s="236"/>
      <c r="R609" s="236"/>
      <c r="S609" s="236"/>
      <c r="T609" s="237"/>
      <c r="AT609" s="238" t="s">
        <v>153</v>
      </c>
      <c r="AU609" s="238" t="s">
        <v>88</v>
      </c>
      <c r="AV609" s="15" t="s">
        <v>151</v>
      </c>
      <c r="AW609" s="15" t="s">
        <v>34</v>
      </c>
      <c r="AX609" s="15" t="s">
        <v>86</v>
      </c>
      <c r="AY609" s="238" t="s">
        <v>144</v>
      </c>
    </row>
    <row r="610" spans="1:65" s="12" customFormat="1" ht="25.9" customHeight="1">
      <c r="B610" s="172"/>
      <c r="C610" s="173"/>
      <c r="D610" s="174" t="s">
        <v>77</v>
      </c>
      <c r="E610" s="175" t="s">
        <v>273</v>
      </c>
      <c r="F610" s="175" t="s">
        <v>1675</v>
      </c>
      <c r="G610" s="173"/>
      <c r="H610" s="173"/>
      <c r="I610" s="176"/>
      <c r="J610" s="177">
        <f>BK610</f>
        <v>0</v>
      </c>
      <c r="K610" s="173"/>
      <c r="L610" s="178"/>
      <c r="M610" s="179"/>
      <c r="N610" s="180"/>
      <c r="O610" s="180"/>
      <c r="P610" s="181">
        <f>P611</f>
        <v>0</v>
      </c>
      <c r="Q610" s="180"/>
      <c r="R610" s="181">
        <f>R611</f>
        <v>0</v>
      </c>
      <c r="S610" s="180"/>
      <c r="T610" s="182">
        <f>T611</f>
        <v>0</v>
      </c>
      <c r="AR610" s="183" t="s">
        <v>145</v>
      </c>
      <c r="AT610" s="184" t="s">
        <v>77</v>
      </c>
      <c r="AU610" s="184" t="s">
        <v>78</v>
      </c>
      <c r="AY610" s="183" t="s">
        <v>144</v>
      </c>
      <c r="BK610" s="185">
        <f>BK611</f>
        <v>0</v>
      </c>
    </row>
    <row r="611" spans="1:65" s="12" customFormat="1" ht="22.9" customHeight="1">
      <c r="B611" s="172"/>
      <c r="C611" s="173"/>
      <c r="D611" s="174" t="s">
        <v>77</v>
      </c>
      <c r="E611" s="186" t="s">
        <v>741</v>
      </c>
      <c r="F611" s="186" t="s">
        <v>1676</v>
      </c>
      <c r="G611" s="173"/>
      <c r="H611" s="173"/>
      <c r="I611" s="176"/>
      <c r="J611" s="187">
        <f>BK611</f>
        <v>0</v>
      </c>
      <c r="K611" s="173"/>
      <c r="L611" s="178"/>
      <c r="M611" s="179"/>
      <c r="N611" s="180"/>
      <c r="O611" s="180"/>
      <c r="P611" s="181">
        <f>SUM(P612:P613)</f>
        <v>0</v>
      </c>
      <c r="Q611" s="180"/>
      <c r="R611" s="181">
        <f>SUM(R612:R613)</f>
        <v>0</v>
      </c>
      <c r="S611" s="180"/>
      <c r="T611" s="182">
        <f>SUM(T612:T613)</f>
        <v>0</v>
      </c>
      <c r="AR611" s="183" t="s">
        <v>145</v>
      </c>
      <c r="AT611" s="184" t="s">
        <v>77</v>
      </c>
      <c r="AU611" s="184" t="s">
        <v>86</v>
      </c>
      <c r="AY611" s="183" t="s">
        <v>144</v>
      </c>
      <c r="BK611" s="185">
        <f>SUM(BK612:BK613)</f>
        <v>0</v>
      </c>
    </row>
    <row r="612" spans="1:65" s="2" customFormat="1" ht="24.2" customHeight="1">
      <c r="A612" s="35"/>
      <c r="B612" s="36"/>
      <c r="C612" s="188" t="s">
        <v>1677</v>
      </c>
      <c r="D612" s="188" t="s">
        <v>147</v>
      </c>
      <c r="E612" s="189" t="s">
        <v>1678</v>
      </c>
      <c r="F612" s="190" t="s">
        <v>1679</v>
      </c>
      <c r="G612" s="191" t="s">
        <v>799</v>
      </c>
      <c r="H612" s="192">
        <v>1</v>
      </c>
      <c r="I612" s="193"/>
      <c r="J612" s="194">
        <f>ROUND(I612*H612,2)</f>
        <v>0</v>
      </c>
      <c r="K612" s="195"/>
      <c r="L612" s="40"/>
      <c r="M612" s="196" t="s">
        <v>1</v>
      </c>
      <c r="N612" s="197" t="s">
        <v>43</v>
      </c>
      <c r="O612" s="72"/>
      <c r="P612" s="198">
        <f>O612*H612</f>
        <v>0</v>
      </c>
      <c r="Q612" s="198">
        <v>0</v>
      </c>
      <c r="R612" s="198">
        <f>Q612*H612</f>
        <v>0</v>
      </c>
      <c r="S612" s="198">
        <v>0</v>
      </c>
      <c r="T612" s="199">
        <f>S612*H612</f>
        <v>0</v>
      </c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R612" s="200" t="s">
        <v>498</v>
      </c>
      <c r="AT612" s="200" t="s">
        <v>147</v>
      </c>
      <c r="AU612" s="200" t="s">
        <v>88</v>
      </c>
      <c r="AY612" s="18" t="s">
        <v>144</v>
      </c>
      <c r="BE612" s="201">
        <f>IF(N612="základní",J612,0)</f>
        <v>0</v>
      </c>
      <c r="BF612" s="201">
        <f>IF(N612="snížená",J612,0)</f>
        <v>0</v>
      </c>
      <c r="BG612" s="201">
        <f>IF(N612="zákl. přenesená",J612,0)</f>
        <v>0</v>
      </c>
      <c r="BH612" s="201">
        <f>IF(N612="sníž. přenesená",J612,0)</f>
        <v>0</v>
      </c>
      <c r="BI612" s="201">
        <f>IF(N612="nulová",J612,0)</f>
        <v>0</v>
      </c>
      <c r="BJ612" s="18" t="s">
        <v>86</v>
      </c>
      <c r="BK612" s="201">
        <f>ROUND(I612*H612,2)</f>
        <v>0</v>
      </c>
      <c r="BL612" s="18" t="s">
        <v>498</v>
      </c>
      <c r="BM612" s="200" t="s">
        <v>1680</v>
      </c>
    </row>
    <row r="613" spans="1:65" s="2" customFormat="1" ht="107.25">
      <c r="A613" s="35"/>
      <c r="B613" s="36"/>
      <c r="C613" s="37"/>
      <c r="D613" s="204" t="s">
        <v>159</v>
      </c>
      <c r="E613" s="37"/>
      <c r="F613" s="214" t="s">
        <v>1681</v>
      </c>
      <c r="G613" s="37"/>
      <c r="H613" s="37"/>
      <c r="I613" s="215"/>
      <c r="J613" s="37"/>
      <c r="K613" s="37"/>
      <c r="L613" s="40"/>
      <c r="M613" s="216"/>
      <c r="N613" s="217"/>
      <c r="O613" s="72"/>
      <c r="P613" s="72"/>
      <c r="Q613" s="72"/>
      <c r="R613" s="72"/>
      <c r="S613" s="72"/>
      <c r="T613" s="73"/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T613" s="18" t="s">
        <v>159</v>
      </c>
      <c r="AU613" s="18" t="s">
        <v>88</v>
      </c>
    </row>
    <row r="614" spans="1:65" s="12" customFormat="1" ht="25.9" customHeight="1">
      <c r="B614" s="172"/>
      <c r="C614" s="173"/>
      <c r="D614" s="174" t="s">
        <v>77</v>
      </c>
      <c r="E614" s="175" t="s">
        <v>1083</v>
      </c>
      <c r="F614" s="175" t="s">
        <v>1084</v>
      </c>
      <c r="G614" s="173"/>
      <c r="H614" s="173"/>
      <c r="I614" s="176"/>
      <c r="J614" s="177">
        <f>BK614</f>
        <v>0</v>
      </c>
      <c r="K614" s="173"/>
      <c r="L614" s="178"/>
      <c r="M614" s="179"/>
      <c r="N614" s="180"/>
      <c r="O614" s="180"/>
      <c r="P614" s="181">
        <f>SUM(P615:P616)</f>
        <v>0</v>
      </c>
      <c r="Q614" s="180"/>
      <c r="R614" s="181">
        <f>SUM(R615:R616)</f>
        <v>0</v>
      </c>
      <c r="S614" s="180"/>
      <c r="T614" s="182">
        <f>SUM(T615:T616)</f>
        <v>0</v>
      </c>
      <c r="AR614" s="183" t="s">
        <v>151</v>
      </c>
      <c r="AT614" s="184" t="s">
        <v>77</v>
      </c>
      <c r="AU614" s="184" t="s">
        <v>78</v>
      </c>
      <c r="AY614" s="183" t="s">
        <v>144</v>
      </c>
      <c r="BK614" s="185">
        <f>SUM(BK615:BK616)</f>
        <v>0</v>
      </c>
    </row>
    <row r="615" spans="1:65" s="2" customFormat="1" ht="14.45" customHeight="1">
      <c r="A615" s="35"/>
      <c r="B615" s="36"/>
      <c r="C615" s="188" t="s">
        <v>1682</v>
      </c>
      <c r="D615" s="188" t="s">
        <v>147</v>
      </c>
      <c r="E615" s="189" t="s">
        <v>1085</v>
      </c>
      <c r="F615" s="190" t="s">
        <v>1</v>
      </c>
      <c r="G615" s="191" t="s">
        <v>1</v>
      </c>
      <c r="H615" s="192">
        <v>0</v>
      </c>
      <c r="I615" s="193"/>
      <c r="J615" s="194">
        <f>ROUND(I615*H615,2)</f>
        <v>0</v>
      </c>
      <c r="K615" s="195"/>
      <c r="L615" s="40"/>
      <c r="M615" s="196" t="s">
        <v>1</v>
      </c>
      <c r="N615" s="197" t="s">
        <v>43</v>
      </c>
      <c r="O615" s="72"/>
      <c r="P615" s="198">
        <f>O615*H615</f>
        <v>0</v>
      </c>
      <c r="Q615" s="198">
        <v>0</v>
      </c>
      <c r="R615" s="198">
        <f>Q615*H615</f>
        <v>0</v>
      </c>
      <c r="S615" s="198">
        <v>0</v>
      </c>
      <c r="T615" s="199">
        <f>S615*H615</f>
        <v>0</v>
      </c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R615" s="200" t="s">
        <v>1086</v>
      </c>
      <c r="AT615" s="200" t="s">
        <v>147</v>
      </c>
      <c r="AU615" s="200" t="s">
        <v>86</v>
      </c>
      <c r="AY615" s="18" t="s">
        <v>144</v>
      </c>
      <c r="BE615" s="201">
        <f>IF(N615="základní",J615,0)</f>
        <v>0</v>
      </c>
      <c r="BF615" s="201">
        <f>IF(N615="snížená",J615,0)</f>
        <v>0</v>
      </c>
      <c r="BG615" s="201">
        <f>IF(N615="zákl. přenesená",J615,0)</f>
        <v>0</v>
      </c>
      <c r="BH615" s="201">
        <f>IF(N615="sníž. přenesená",J615,0)</f>
        <v>0</v>
      </c>
      <c r="BI615" s="201">
        <f>IF(N615="nulová",J615,0)</f>
        <v>0</v>
      </c>
      <c r="BJ615" s="18" t="s">
        <v>86</v>
      </c>
      <c r="BK615" s="201">
        <f>ROUND(I615*H615,2)</f>
        <v>0</v>
      </c>
      <c r="BL615" s="18" t="s">
        <v>1086</v>
      </c>
      <c r="BM615" s="200" t="s">
        <v>1683</v>
      </c>
    </row>
    <row r="616" spans="1:65" s="2" customFormat="1" ht="117">
      <c r="A616" s="35"/>
      <c r="B616" s="36"/>
      <c r="C616" s="37"/>
      <c r="D616" s="204" t="s">
        <v>159</v>
      </c>
      <c r="E616" s="37"/>
      <c r="F616" s="214" t="s">
        <v>1088</v>
      </c>
      <c r="G616" s="37"/>
      <c r="H616" s="37"/>
      <c r="I616" s="215"/>
      <c r="J616" s="37"/>
      <c r="K616" s="37"/>
      <c r="L616" s="40"/>
      <c r="M616" s="262"/>
      <c r="N616" s="263"/>
      <c r="O616" s="264"/>
      <c r="P616" s="264"/>
      <c r="Q616" s="264"/>
      <c r="R616" s="264"/>
      <c r="S616" s="264"/>
      <c r="T616" s="265"/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T616" s="18" t="s">
        <v>159</v>
      </c>
      <c r="AU616" s="18" t="s">
        <v>86</v>
      </c>
    </row>
    <row r="617" spans="1:65" s="2" customFormat="1" ht="6.95" customHeight="1">
      <c r="A617" s="35"/>
      <c r="B617" s="55"/>
      <c r="C617" s="56"/>
      <c r="D617" s="56"/>
      <c r="E617" s="56"/>
      <c r="F617" s="56"/>
      <c r="G617" s="56"/>
      <c r="H617" s="56"/>
      <c r="I617" s="56"/>
      <c r="J617" s="56"/>
      <c r="K617" s="56"/>
      <c r="L617" s="40"/>
      <c r="M617" s="35"/>
      <c r="O617" s="35"/>
      <c r="P617" s="35"/>
      <c r="Q617" s="35"/>
      <c r="R617" s="35"/>
      <c r="S617" s="35"/>
      <c r="T617" s="35"/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</row>
  </sheetData>
  <sheetProtection algorithmName="SHA-512" hashValue="OEevKg3aKTVp4C0MH+/YgioBjlDlZbb1Bu4DrLOkITl3uRevBjMvPdYx7hCBFZHbMzxe9sskv1UHCZKvHhT3YQ==" saltValue="+5vRf5o/1Gl63K3tQxCFaWTzk9yOPfrfcfFdLCOvkl0hio+qUiEeo80Wq6Z5g0bq1jfcssq44R87Cb7ZX2BVGA==" spinCount="100000" sheet="1" objects="1" scenarios="1" formatColumns="0" formatRows="0" autoFilter="0"/>
  <autoFilter ref="C141:K616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8" t="s">
        <v>97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>
      <c r="B4" s="21"/>
      <c r="D4" s="111" t="s">
        <v>104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1" t="str">
        <f>'Rekapitulace stavby'!K6</f>
        <v>Středokluky ON - oprava</v>
      </c>
      <c r="F7" s="312"/>
      <c r="G7" s="312"/>
      <c r="H7" s="312"/>
      <c r="L7" s="21"/>
    </row>
    <row r="8" spans="1:46" s="2" customFormat="1" ht="12" customHeight="1">
      <c r="A8" s="35"/>
      <c r="B8" s="40"/>
      <c r="C8" s="35"/>
      <c r="D8" s="113" t="s">
        <v>105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3" t="s">
        <v>1684</v>
      </c>
      <c r="F9" s="314"/>
      <c r="G9" s="314"/>
      <c r="H9" s="314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26. 10. 2020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5" t="str">
        <f>'Rekapitulace stavby'!E14</f>
        <v>Vyplň údaj</v>
      </c>
      <c r="F18" s="316"/>
      <c r="G18" s="316"/>
      <c r="H18" s="316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1685</v>
      </c>
      <c r="F24" s="35"/>
      <c r="G24" s="35"/>
      <c r="H24" s="35"/>
      <c r="I24" s="113" t="s">
        <v>28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7" t="s">
        <v>1</v>
      </c>
      <c r="F27" s="317"/>
      <c r="G27" s="317"/>
      <c r="H27" s="317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42</v>
      </c>
      <c r="E33" s="113" t="s">
        <v>43</v>
      </c>
      <c r="F33" s="124">
        <f>ROUND((SUM(BE122:BE228)),  2)</f>
        <v>0</v>
      </c>
      <c r="G33" s="35"/>
      <c r="H33" s="35"/>
      <c r="I33" s="125">
        <v>0.21</v>
      </c>
      <c r="J33" s="124">
        <f>ROUND(((SUM(BE122:BE228))*I33),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44</v>
      </c>
      <c r="F34" s="124">
        <f>ROUND((SUM(BF122:BF228)),  2)</f>
        <v>0</v>
      </c>
      <c r="G34" s="35"/>
      <c r="H34" s="35"/>
      <c r="I34" s="125">
        <v>0.15</v>
      </c>
      <c r="J34" s="124">
        <f>ROUND(((SUM(BF122:BF228))*I34),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45</v>
      </c>
      <c r="F35" s="124">
        <f>ROUND((SUM(BG122:BG228)),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46</v>
      </c>
      <c r="F36" s="124">
        <f>ROUND((SUM(BH122:BH228)),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ROUND((SUM(BI122:BI228)),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8" t="str">
        <f>E7</f>
        <v>Středokluky ON - oprava</v>
      </c>
      <c r="F85" s="319"/>
      <c r="G85" s="319"/>
      <c r="H85" s="319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105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0" t="str">
        <f>E9</f>
        <v>SO.04 - Oprava elektroinstalace, hromosvodu a kabelových tras</v>
      </c>
      <c r="F87" s="320"/>
      <c r="G87" s="320"/>
      <c r="H87" s="320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Středokluky</v>
      </c>
      <c r="G89" s="37"/>
      <c r="H89" s="37"/>
      <c r="I89" s="30" t="s">
        <v>22</v>
      </c>
      <c r="J89" s="67" t="str">
        <f>IF(J12="","",J12)</f>
        <v>26. 10. 2020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SEE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108</v>
      </c>
      <c r="D94" s="145"/>
      <c r="E94" s="145"/>
      <c r="F94" s="145"/>
      <c r="G94" s="145"/>
      <c r="H94" s="145"/>
      <c r="I94" s="145"/>
      <c r="J94" s="146" t="s">
        <v>109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110</v>
      </c>
      <c r="D96" s="37"/>
      <c r="E96" s="37"/>
      <c r="F96" s="37"/>
      <c r="G96" s="37"/>
      <c r="H96" s="37"/>
      <c r="I96" s="37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111</v>
      </c>
    </row>
    <row r="97" spans="1:31" s="9" customFormat="1" ht="24.95" customHeight="1">
      <c r="B97" s="148"/>
      <c r="C97" s="149"/>
      <c r="D97" s="150" t="s">
        <v>1686</v>
      </c>
      <c r="E97" s="151"/>
      <c r="F97" s="151"/>
      <c r="G97" s="151"/>
      <c r="H97" s="151"/>
      <c r="I97" s="151"/>
      <c r="J97" s="152">
        <f>J123</f>
        <v>0</v>
      </c>
      <c r="K97" s="149"/>
      <c r="L97" s="153"/>
    </row>
    <row r="98" spans="1:31" s="9" customFormat="1" ht="24.95" customHeight="1">
      <c r="B98" s="148"/>
      <c r="C98" s="149"/>
      <c r="D98" s="150" t="s">
        <v>1687</v>
      </c>
      <c r="E98" s="151"/>
      <c r="F98" s="151"/>
      <c r="G98" s="151"/>
      <c r="H98" s="151"/>
      <c r="I98" s="151"/>
      <c r="J98" s="152">
        <f>J173</f>
        <v>0</v>
      </c>
      <c r="K98" s="149"/>
      <c r="L98" s="153"/>
    </row>
    <row r="99" spans="1:31" s="9" customFormat="1" ht="24.95" customHeight="1">
      <c r="B99" s="148"/>
      <c r="C99" s="149"/>
      <c r="D99" s="150" t="s">
        <v>1688</v>
      </c>
      <c r="E99" s="151"/>
      <c r="F99" s="151"/>
      <c r="G99" s="151"/>
      <c r="H99" s="151"/>
      <c r="I99" s="151"/>
      <c r="J99" s="152">
        <f>J176</f>
        <v>0</v>
      </c>
      <c r="K99" s="149"/>
      <c r="L99" s="153"/>
    </row>
    <row r="100" spans="1:31" s="9" customFormat="1" ht="24.95" customHeight="1">
      <c r="B100" s="148"/>
      <c r="C100" s="149"/>
      <c r="D100" s="150" t="s">
        <v>1689</v>
      </c>
      <c r="E100" s="151"/>
      <c r="F100" s="151"/>
      <c r="G100" s="151"/>
      <c r="H100" s="151"/>
      <c r="I100" s="151"/>
      <c r="J100" s="152">
        <f>J183</f>
        <v>0</v>
      </c>
      <c r="K100" s="149"/>
      <c r="L100" s="153"/>
    </row>
    <row r="101" spans="1:31" s="9" customFormat="1" ht="24.95" customHeight="1">
      <c r="B101" s="148"/>
      <c r="C101" s="149"/>
      <c r="D101" s="150" t="s">
        <v>1690</v>
      </c>
      <c r="E101" s="151"/>
      <c r="F101" s="151"/>
      <c r="G101" s="151"/>
      <c r="H101" s="151"/>
      <c r="I101" s="151"/>
      <c r="J101" s="152">
        <f>J217</f>
        <v>0</v>
      </c>
      <c r="K101" s="149"/>
      <c r="L101" s="153"/>
    </row>
    <row r="102" spans="1:31" s="9" customFormat="1" ht="24.95" customHeight="1">
      <c r="B102" s="148"/>
      <c r="C102" s="149"/>
      <c r="D102" s="150" t="s">
        <v>1691</v>
      </c>
      <c r="E102" s="151"/>
      <c r="F102" s="151"/>
      <c r="G102" s="151"/>
      <c r="H102" s="151"/>
      <c r="I102" s="151"/>
      <c r="J102" s="152">
        <f>J224</f>
        <v>0</v>
      </c>
      <c r="K102" s="149"/>
      <c r="L102" s="153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129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18" t="str">
        <f>E7</f>
        <v>Středokluky ON - oprava</v>
      </c>
      <c r="F112" s="319"/>
      <c r="G112" s="319"/>
      <c r="H112" s="319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105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270" t="str">
        <f>E9</f>
        <v>SO.04 - Oprava elektroinstalace, hromosvodu a kabelových tras</v>
      </c>
      <c r="F114" s="320"/>
      <c r="G114" s="320"/>
      <c r="H114" s="320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F12</f>
        <v>Středokluky</v>
      </c>
      <c r="G116" s="37"/>
      <c r="H116" s="37"/>
      <c r="I116" s="30" t="s">
        <v>22</v>
      </c>
      <c r="J116" s="67" t="str">
        <f>IF(J12="","",J12)</f>
        <v>26. 10. 2020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24</v>
      </c>
      <c r="D118" s="37"/>
      <c r="E118" s="37"/>
      <c r="F118" s="28" t="str">
        <f>E15</f>
        <v>Správa železnic, státní organizace</v>
      </c>
      <c r="G118" s="37"/>
      <c r="H118" s="37"/>
      <c r="I118" s="30" t="s">
        <v>32</v>
      </c>
      <c r="J118" s="33" t="str">
        <f>E21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30</v>
      </c>
      <c r="D119" s="37"/>
      <c r="E119" s="37"/>
      <c r="F119" s="28" t="str">
        <f>IF(E18="","",E18)</f>
        <v>Vyplň údaj</v>
      </c>
      <c r="G119" s="37"/>
      <c r="H119" s="37"/>
      <c r="I119" s="30" t="s">
        <v>35</v>
      </c>
      <c r="J119" s="33" t="str">
        <f>E24</f>
        <v>SEE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0"/>
      <c r="B121" s="161"/>
      <c r="C121" s="162" t="s">
        <v>130</v>
      </c>
      <c r="D121" s="163" t="s">
        <v>63</v>
      </c>
      <c r="E121" s="163" t="s">
        <v>59</v>
      </c>
      <c r="F121" s="163" t="s">
        <v>60</v>
      </c>
      <c r="G121" s="163" t="s">
        <v>131</v>
      </c>
      <c r="H121" s="163" t="s">
        <v>132</v>
      </c>
      <c r="I121" s="163" t="s">
        <v>133</v>
      </c>
      <c r="J121" s="164" t="s">
        <v>109</v>
      </c>
      <c r="K121" s="165" t="s">
        <v>134</v>
      </c>
      <c r="L121" s="166"/>
      <c r="M121" s="76" t="s">
        <v>1</v>
      </c>
      <c r="N121" s="77" t="s">
        <v>42</v>
      </c>
      <c r="O121" s="77" t="s">
        <v>135</v>
      </c>
      <c r="P121" s="77" t="s">
        <v>136</v>
      </c>
      <c r="Q121" s="77" t="s">
        <v>137</v>
      </c>
      <c r="R121" s="77" t="s">
        <v>138</v>
      </c>
      <c r="S121" s="77" t="s">
        <v>139</v>
      </c>
      <c r="T121" s="78" t="s">
        <v>140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pans="1:65" s="2" customFormat="1" ht="22.9" customHeight="1">
      <c r="A122" s="35"/>
      <c r="B122" s="36"/>
      <c r="C122" s="83" t="s">
        <v>141</v>
      </c>
      <c r="D122" s="37"/>
      <c r="E122" s="37"/>
      <c r="F122" s="37"/>
      <c r="G122" s="37"/>
      <c r="H122" s="37"/>
      <c r="I122" s="37"/>
      <c r="J122" s="167">
        <f>BK122</f>
        <v>0</v>
      </c>
      <c r="K122" s="37"/>
      <c r="L122" s="40"/>
      <c r="M122" s="79"/>
      <c r="N122" s="168"/>
      <c r="O122" s="80"/>
      <c r="P122" s="169">
        <f>P123+P173+P176+P183+P217+P224</f>
        <v>0</v>
      </c>
      <c r="Q122" s="80"/>
      <c r="R122" s="169">
        <f>R123+R173+R176+R183+R217+R224</f>
        <v>0</v>
      </c>
      <c r="S122" s="80"/>
      <c r="T122" s="170">
        <f>T123+T173+T176+T183+T217+T224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77</v>
      </c>
      <c r="AU122" s="18" t="s">
        <v>111</v>
      </c>
      <c r="BK122" s="171">
        <f>BK123+BK173+BK176+BK183+BK217+BK224</f>
        <v>0</v>
      </c>
    </row>
    <row r="123" spans="1:65" s="12" customFormat="1" ht="25.9" customHeight="1">
      <c r="B123" s="172"/>
      <c r="C123" s="173"/>
      <c r="D123" s="174" t="s">
        <v>77</v>
      </c>
      <c r="E123" s="175" t="s">
        <v>1692</v>
      </c>
      <c r="F123" s="175" t="s">
        <v>1693</v>
      </c>
      <c r="G123" s="173"/>
      <c r="H123" s="173"/>
      <c r="I123" s="176"/>
      <c r="J123" s="177">
        <f>BK123</f>
        <v>0</v>
      </c>
      <c r="K123" s="173"/>
      <c r="L123" s="178"/>
      <c r="M123" s="179"/>
      <c r="N123" s="180"/>
      <c r="O123" s="180"/>
      <c r="P123" s="181">
        <f>SUM(P124:P172)</f>
        <v>0</v>
      </c>
      <c r="Q123" s="180"/>
      <c r="R123" s="181">
        <f>SUM(R124:R172)</f>
        <v>0</v>
      </c>
      <c r="S123" s="180"/>
      <c r="T123" s="182">
        <f>SUM(T124:T172)</f>
        <v>0</v>
      </c>
      <c r="AR123" s="183" t="s">
        <v>86</v>
      </c>
      <c r="AT123" s="184" t="s">
        <v>77</v>
      </c>
      <c r="AU123" s="184" t="s">
        <v>78</v>
      </c>
      <c r="AY123" s="183" t="s">
        <v>144</v>
      </c>
      <c r="BK123" s="185">
        <f>SUM(BK124:BK172)</f>
        <v>0</v>
      </c>
    </row>
    <row r="124" spans="1:65" s="2" customFormat="1" ht="14.45" customHeight="1">
      <c r="A124" s="35"/>
      <c r="B124" s="36"/>
      <c r="C124" s="188" t="s">
        <v>86</v>
      </c>
      <c r="D124" s="188" t="s">
        <v>147</v>
      </c>
      <c r="E124" s="189" t="s">
        <v>1694</v>
      </c>
      <c r="F124" s="190" t="s">
        <v>1695</v>
      </c>
      <c r="G124" s="191" t="s">
        <v>1696</v>
      </c>
      <c r="H124" s="192">
        <v>25</v>
      </c>
      <c r="I124" s="193"/>
      <c r="J124" s="194">
        <f t="shared" ref="J124:J155" si="0">ROUND(I124*H124,2)</f>
        <v>0</v>
      </c>
      <c r="K124" s="195"/>
      <c r="L124" s="40"/>
      <c r="M124" s="196" t="s">
        <v>1</v>
      </c>
      <c r="N124" s="197" t="s">
        <v>43</v>
      </c>
      <c r="O124" s="72"/>
      <c r="P124" s="198">
        <f t="shared" ref="P124:P155" si="1">O124*H124</f>
        <v>0</v>
      </c>
      <c r="Q124" s="198">
        <v>0</v>
      </c>
      <c r="R124" s="198">
        <f t="shared" ref="R124:R155" si="2">Q124*H124</f>
        <v>0</v>
      </c>
      <c r="S124" s="198">
        <v>0</v>
      </c>
      <c r="T124" s="199">
        <f t="shared" ref="T124:T155" si="3"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0" t="s">
        <v>151</v>
      </c>
      <c r="AT124" s="200" t="s">
        <v>147</v>
      </c>
      <c r="AU124" s="200" t="s">
        <v>86</v>
      </c>
      <c r="AY124" s="18" t="s">
        <v>144</v>
      </c>
      <c r="BE124" s="201">
        <f t="shared" ref="BE124:BE155" si="4">IF(N124="základní",J124,0)</f>
        <v>0</v>
      </c>
      <c r="BF124" s="201">
        <f t="shared" ref="BF124:BF155" si="5">IF(N124="snížená",J124,0)</f>
        <v>0</v>
      </c>
      <c r="BG124" s="201">
        <f t="shared" ref="BG124:BG155" si="6">IF(N124="zákl. přenesená",J124,0)</f>
        <v>0</v>
      </c>
      <c r="BH124" s="201">
        <f t="shared" ref="BH124:BH155" si="7">IF(N124="sníž. přenesená",J124,0)</f>
        <v>0</v>
      </c>
      <c r="BI124" s="201">
        <f t="shared" ref="BI124:BI155" si="8">IF(N124="nulová",J124,0)</f>
        <v>0</v>
      </c>
      <c r="BJ124" s="18" t="s">
        <v>86</v>
      </c>
      <c r="BK124" s="201">
        <f t="shared" ref="BK124:BK155" si="9">ROUND(I124*H124,2)</f>
        <v>0</v>
      </c>
      <c r="BL124" s="18" t="s">
        <v>151</v>
      </c>
      <c r="BM124" s="200" t="s">
        <v>88</v>
      </c>
    </row>
    <row r="125" spans="1:65" s="2" customFormat="1" ht="14.45" customHeight="1">
      <c r="A125" s="35"/>
      <c r="B125" s="36"/>
      <c r="C125" s="188" t="s">
        <v>88</v>
      </c>
      <c r="D125" s="188" t="s">
        <v>147</v>
      </c>
      <c r="E125" s="189" t="s">
        <v>1697</v>
      </c>
      <c r="F125" s="190" t="s">
        <v>1698</v>
      </c>
      <c r="G125" s="191" t="s">
        <v>1696</v>
      </c>
      <c r="H125" s="192">
        <v>15</v>
      </c>
      <c r="I125" s="193"/>
      <c r="J125" s="194">
        <f t="shared" si="0"/>
        <v>0</v>
      </c>
      <c r="K125" s="195"/>
      <c r="L125" s="40"/>
      <c r="M125" s="196" t="s">
        <v>1</v>
      </c>
      <c r="N125" s="197" t="s">
        <v>43</v>
      </c>
      <c r="O125" s="72"/>
      <c r="P125" s="198">
        <f t="shared" si="1"/>
        <v>0</v>
      </c>
      <c r="Q125" s="198">
        <v>0</v>
      </c>
      <c r="R125" s="198">
        <f t="shared" si="2"/>
        <v>0</v>
      </c>
      <c r="S125" s="198">
        <v>0</v>
      </c>
      <c r="T125" s="199">
        <f t="shared" si="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0" t="s">
        <v>151</v>
      </c>
      <c r="AT125" s="200" t="s">
        <v>147</v>
      </c>
      <c r="AU125" s="200" t="s">
        <v>86</v>
      </c>
      <c r="AY125" s="18" t="s">
        <v>144</v>
      </c>
      <c r="BE125" s="201">
        <f t="shared" si="4"/>
        <v>0</v>
      </c>
      <c r="BF125" s="201">
        <f t="shared" si="5"/>
        <v>0</v>
      </c>
      <c r="BG125" s="201">
        <f t="shared" si="6"/>
        <v>0</v>
      </c>
      <c r="BH125" s="201">
        <f t="shared" si="7"/>
        <v>0</v>
      </c>
      <c r="BI125" s="201">
        <f t="shared" si="8"/>
        <v>0</v>
      </c>
      <c r="BJ125" s="18" t="s">
        <v>86</v>
      </c>
      <c r="BK125" s="201">
        <f t="shared" si="9"/>
        <v>0</v>
      </c>
      <c r="BL125" s="18" t="s">
        <v>151</v>
      </c>
      <c r="BM125" s="200" t="s">
        <v>151</v>
      </c>
    </row>
    <row r="126" spans="1:65" s="2" customFormat="1" ht="24.2" customHeight="1">
      <c r="A126" s="35"/>
      <c r="B126" s="36"/>
      <c r="C126" s="188" t="s">
        <v>145</v>
      </c>
      <c r="D126" s="188" t="s">
        <v>147</v>
      </c>
      <c r="E126" s="189" t="s">
        <v>1699</v>
      </c>
      <c r="F126" s="190" t="s">
        <v>1700</v>
      </c>
      <c r="G126" s="191" t="s">
        <v>1696</v>
      </c>
      <c r="H126" s="192">
        <v>15</v>
      </c>
      <c r="I126" s="193"/>
      <c r="J126" s="194">
        <f t="shared" si="0"/>
        <v>0</v>
      </c>
      <c r="K126" s="195"/>
      <c r="L126" s="40"/>
      <c r="M126" s="196" t="s">
        <v>1</v>
      </c>
      <c r="N126" s="197" t="s">
        <v>43</v>
      </c>
      <c r="O126" s="72"/>
      <c r="P126" s="198">
        <f t="shared" si="1"/>
        <v>0</v>
      </c>
      <c r="Q126" s="198">
        <v>0</v>
      </c>
      <c r="R126" s="198">
        <f t="shared" si="2"/>
        <v>0</v>
      </c>
      <c r="S126" s="198">
        <v>0</v>
      </c>
      <c r="T126" s="199">
        <f t="shared" si="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0" t="s">
        <v>151</v>
      </c>
      <c r="AT126" s="200" t="s">
        <v>147</v>
      </c>
      <c r="AU126" s="200" t="s">
        <v>86</v>
      </c>
      <c r="AY126" s="18" t="s">
        <v>144</v>
      </c>
      <c r="BE126" s="201">
        <f t="shared" si="4"/>
        <v>0</v>
      </c>
      <c r="BF126" s="201">
        <f t="shared" si="5"/>
        <v>0</v>
      </c>
      <c r="BG126" s="201">
        <f t="shared" si="6"/>
        <v>0</v>
      </c>
      <c r="BH126" s="201">
        <f t="shared" si="7"/>
        <v>0</v>
      </c>
      <c r="BI126" s="201">
        <f t="shared" si="8"/>
        <v>0</v>
      </c>
      <c r="BJ126" s="18" t="s">
        <v>86</v>
      </c>
      <c r="BK126" s="201">
        <f t="shared" si="9"/>
        <v>0</v>
      </c>
      <c r="BL126" s="18" t="s">
        <v>151</v>
      </c>
      <c r="BM126" s="200" t="s">
        <v>187</v>
      </c>
    </row>
    <row r="127" spans="1:65" s="2" customFormat="1" ht="24.2" customHeight="1">
      <c r="A127" s="35"/>
      <c r="B127" s="36"/>
      <c r="C127" s="188" t="s">
        <v>151</v>
      </c>
      <c r="D127" s="188" t="s">
        <v>147</v>
      </c>
      <c r="E127" s="189" t="s">
        <v>1701</v>
      </c>
      <c r="F127" s="190" t="s">
        <v>1702</v>
      </c>
      <c r="G127" s="191" t="s">
        <v>1696</v>
      </c>
      <c r="H127" s="192">
        <v>2</v>
      </c>
      <c r="I127" s="193"/>
      <c r="J127" s="194">
        <f t="shared" si="0"/>
        <v>0</v>
      </c>
      <c r="K127" s="195"/>
      <c r="L127" s="40"/>
      <c r="M127" s="196" t="s">
        <v>1</v>
      </c>
      <c r="N127" s="197" t="s">
        <v>43</v>
      </c>
      <c r="O127" s="72"/>
      <c r="P127" s="198">
        <f t="shared" si="1"/>
        <v>0</v>
      </c>
      <c r="Q127" s="198">
        <v>0</v>
      </c>
      <c r="R127" s="198">
        <f t="shared" si="2"/>
        <v>0</v>
      </c>
      <c r="S127" s="198">
        <v>0</v>
      </c>
      <c r="T127" s="199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0" t="s">
        <v>151</v>
      </c>
      <c r="AT127" s="200" t="s">
        <v>147</v>
      </c>
      <c r="AU127" s="200" t="s">
        <v>86</v>
      </c>
      <c r="AY127" s="18" t="s">
        <v>144</v>
      </c>
      <c r="BE127" s="201">
        <f t="shared" si="4"/>
        <v>0</v>
      </c>
      <c r="BF127" s="201">
        <f t="shared" si="5"/>
        <v>0</v>
      </c>
      <c r="BG127" s="201">
        <f t="shared" si="6"/>
        <v>0</v>
      </c>
      <c r="BH127" s="201">
        <f t="shared" si="7"/>
        <v>0</v>
      </c>
      <c r="BI127" s="201">
        <f t="shared" si="8"/>
        <v>0</v>
      </c>
      <c r="BJ127" s="18" t="s">
        <v>86</v>
      </c>
      <c r="BK127" s="201">
        <f t="shared" si="9"/>
        <v>0</v>
      </c>
      <c r="BL127" s="18" t="s">
        <v>151</v>
      </c>
      <c r="BM127" s="200" t="s">
        <v>196</v>
      </c>
    </row>
    <row r="128" spans="1:65" s="2" customFormat="1" ht="14.45" customHeight="1">
      <c r="A128" s="35"/>
      <c r="B128" s="36"/>
      <c r="C128" s="188" t="s">
        <v>163</v>
      </c>
      <c r="D128" s="188" t="s">
        <v>147</v>
      </c>
      <c r="E128" s="189" t="s">
        <v>1703</v>
      </c>
      <c r="F128" s="190" t="s">
        <v>1704</v>
      </c>
      <c r="G128" s="191" t="s">
        <v>1696</v>
      </c>
      <c r="H128" s="192">
        <v>57</v>
      </c>
      <c r="I128" s="193"/>
      <c r="J128" s="194">
        <f t="shared" si="0"/>
        <v>0</v>
      </c>
      <c r="K128" s="195"/>
      <c r="L128" s="40"/>
      <c r="M128" s="196" t="s">
        <v>1</v>
      </c>
      <c r="N128" s="197" t="s">
        <v>43</v>
      </c>
      <c r="O128" s="72"/>
      <c r="P128" s="198">
        <f t="shared" si="1"/>
        <v>0</v>
      </c>
      <c r="Q128" s="198">
        <v>0</v>
      </c>
      <c r="R128" s="198">
        <f t="shared" si="2"/>
        <v>0</v>
      </c>
      <c r="S128" s="198">
        <v>0</v>
      </c>
      <c r="T128" s="199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0" t="s">
        <v>151</v>
      </c>
      <c r="AT128" s="200" t="s">
        <v>147</v>
      </c>
      <c r="AU128" s="200" t="s">
        <v>86</v>
      </c>
      <c r="AY128" s="18" t="s">
        <v>144</v>
      </c>
      <c r="BE128" s="201">
        <f t="shared" si="4"/>
        <v>0</v>
      </c>
      <c r="BF128" s="201">
        <f t="shared" si="5"/>
        <v>0</v>
      </c>
      <c r="BG128" s="201">
        <f t="shared" si="6"/>
        <v>0</v>
      </c>
      <c r="BH128" s="201">
        <f t="shared" si="7"/>
        <v>0</v>
      </c>
      <c r="BI128" s="201">
        <f t="shared" si="8"/>
        <v>0</v>
      </c>
      <c r="BJ128" s="18" t="s">
        <v>86</v>
      </c>
      <c r="BK128" s="201">
        <f t="shared" si="9"/>
        <v>0</v>
      </c>
      <c r="BL128" s="18" t="s">
        <v>151</v>
      </c>
      <c r="BM128" s="200" t="s">
        <v>168</v>
      </c>
    </row>
    <row r="129" spans="1:65" s="2" customFormat="1" ht="14.45" customHeight="1">
      <c r="A129" s="35"/>
      <c r="B129" s="36"/>
      <c r="C129" s="188" t="s">
        <v>187</v>
      </c>
      <c r="D129" s="188" t="s">
        <v>147</v>
      </c>
      <c r="E129" s="189" t="s">
        <v>1705</v>
      </c>
      <c r="F129" s="190" t="s">
        <v>1706</v>
      </c>
      <c r="G129" s="191" t="s">
        <v>1696</v>
      </c>
      <c r="H129" s="192">
        <v>5</v>
      </c>
      <c r="I129" s="193"/>
      <c r="J129" s="194">
        <f t="shared" si="0"/>
        <v>0</v>
      </c>
      <c r="K129" s="195"/>
      <c r="L129" s="40"/>
      <c r="M129" s="196" t="s">
        <v>1</v>
      </c>
      <c r="N129" s="197" t="s">
        <v>43</v>
      </c>
      <c r="O129" s="72"/>
      <c r="P129" s="198">
        <f t="shared" si="1"/>
        <v>0</v>
      </c>
      <c r="Q129" s="198">
        <v>0</v>
      </c>
      <c r="R129" s="198">
        <f t="shared" si="2"/>
        <v>0</v>
      </c>
      <c r="S129" s="198">
        <v>0</v>
      </c>
      <c r="T129" s="199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0" t="s">
        <v>151</v>
      </c>
      <c r="AT129" s="200" t="s">
        <v>147</v>
      </c>
      <c r="AU129" s="200" t="s">
        <v>86</v>
      </c>
      <c r="AY129" s="18" t="s">
        <v>144</v>
      </c>
      <c r="BE129" s="201">
        <f t="shared" si="4"/>
        <v>0</v>
      </c>
      <c r="BF129" s="201">
        <f t="shared" si="5"/>
        <v>0</v>
      </c>
      <c r="BG129" s="201">
        <f t="shared" si="6"/>
        <v>0</v>
      </c>
      <c r="BH129" s="201">
        <f t="shared" si="7"/>
        <v>0</v>
      </c>
      <c r="BI129" s="201">
        <f t="shared" si="8"/>
        <v>0</v>
      </c>
      <c r="BJ129" s="18" t="s">
        <v>86</v>
      </c>
      <c r="BK129" s="201">
        <f t="shared" si="9"/>
        <v>0</v>
      </c>
      <c r="BL129" s="18" t="s">
        <v>151</v>
      </c>
      <c r="BM129" s="200" t="s">
        <v>214</v>
      </c>
    </row>
    <row r="130" spans="1:65" s="2" customFormat="1" ht="14.45" customHeight="1">
      <c r="A130" s="35"/>
      <c r="B130" s="36"/>
      <c r="C130" s="188" t="s">
        <v>192</v>
      </c>
      <c r="D130" s="188" t="s">
        <v>147</v>
      </c>
      <c r="E130" s="189" t="s">
        <v>1707</v>
      </c>
      <c r="F130" s="190" t="s">
        <v>1708</v>
      </c>
      <c r="G130" s="191" t="s">
        <v>1696</v>
      </c>
      <c r="H130" s="192">
        <v>3</v>
      </c>
      <c r="I130" s="193"/>
      <c r="J130" s="194">
        <f t="shared" si="0"/>
        <v>0</v>
      </c>
      <c r="K130" s="195"/>
      <c r="L130" s="40"/>
      <c r="M130" s="196" t="s">
        <v>1</v>
      </c>
      <c r="N130" s="197" t="s">
        <v>43</v>
      </c>
      <c r="O130" s="72"/>
      <c r="P130" s="198">
        <f t="shared" si="1"/>
        <v>0</v>
      </c>
      <c r="Q130" s="198">
        <v>0</v>
      </c>
      <c r="R130" s="198">
        <f t="shared" si="2"/>
        <v>0</v>
      </c>
      <c r="S130" s="198">
        <v>0</v>
      </c>
      <c r="T130" s="199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0" t="s">
        <v>151</v>
      </c>
      <c r="AT130" s="200" t="s">
        <v>147</v>
      </c>
      <c r="AU130" s="200" t="s">
        <v>86</v>
      </c>
      <c r="AY130" s="18" t="s">
        <v>144</v>
      </c>
      <c r="BE130" s="201">
        <f t="shared" si="4"/>
        <v>0</v>
      </c>
      <c r="BF130" s="201">
        <f t="shared" si="5"/>
        <v>0</v>
      </c>
      <c r="BG130" s="201">
        <f t="shared" si="6"/>
        <v>0</v>
      </c>
      <c r="BH130" s="201">
        <f t="shared" si="7"/>
        <v>0</v>
      </c>
      <c r="BI130" s="201">
        <f t="shared" si="8"/>
        <v>0</v>
      </c>
      <c r="BJ130" s="18" t="s">
        <v>86</v>
      </c>
      <c r="BK130" s="201">
        <f t="shared" si="9"/>
        <v>0</v>
      </c>
      <c r="BL130" s="18" t="s">
        <v>151</v>
      </c>
      <c r="BM130" s="200" t="s">
        <v>231</v>
      </c>
    </row>
    <row r="131" spans="1:65" s="2" customFormat="1" ht="14.45" customHeight="1">
      <c r="A131" s="35"/>
      <c r="B131" s="36"/>
      <c r="C131" s="188" t="s">
        <v>196</v>
      </c>
      <c r="D131" s="188" t="s">
        <v>147</v>
      </c>
      <c r="E131" s="189" t="s">
        <v>1709</v>
      </c>
      <c r="F131" s="190" t="s">
        <v>1710</v>
      </c>
      <c r="G131" s="191" t="s">
        <v>1696</v>
      </c>
      <c r="H131" s="192">
        <v>8</v>
      </c>
      <c r="I131" s="193"/>
      <c r="J131" s="194">
        <f t="shared" si="0"/>
        <v>0</v>
      </c>
      <c r="K131" s="195"/>
      <c r="L131" s="40"/>
      <c r="M131" s="196" t="s">
        <v>1</v>
      </c>
      <c r="N131" s="197" t="s">
        <v>43</v>
      </c>
      <c r="O131" s="72"/>
      <c r="P131" s="198">
        <f t="shared" si="1"/>
        <v>0</v>
      </c>
      <c r="Q131" s="198">
        <v>0</v>
      </c>
      <c r="R131" s="198">
        <f t="shared" si="2"/>
        <v>0</v>
      </c>
      <c r="S131" s="198">
        <v>0</v>
      </c>
      <c r="T131" s="199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0" t="s">
        <v>151</v>
      </c>
      <c r="AT131" s="200" t="s">
        <v>147</v>
      </c>
      <c r="AU131" s="200" t="s">
        <v>86</v>
      </c>
      <c r="AY131" s="18" t="s">
        <v>144</v>
      </c>
      <c r="BE131" s="201">
        <f t="shared" si="4"/>
        <v>0</v>
      </c>
      <c r="BF131" s="201">
        <f t="shared" si="5"/>
        <v>0</v>
      </c>
      <c r="BG131" s="201">
        <f t="shared" si="6"/>
        <v>0</v>
      </c>
      <c r="BH131" s="201">
        <f t="shared" si="7"/>
        <v>0</v>
      </c>
      <c r="BI131" s="201">
        <f t="shared" si="8"/>
        <v>0</v>
      </c>
      <c r="BJ131" s="18" t="s">
        <v>86</v>
      </c>
      <c r="BK131" s="201">
        <f t="shared" si="9"/>
        <v>0</v>
      </c>
      <c r="BL131" s="18" t="s">
        <v>151</v>
      </c>
      <c r="BM131" s="200" t="s">
        <v>14</v>
      </c>
    </row>
    <row r="132" spans="1:65" s="2" customFormat="1" ht="14.45" customHeight="1">
      <c r="A132" s="35"/>
      <c r="B132" s="36"/>
      <c r="C132" s="188" t="s">
        <v>200</v>
      </c>
      <c r="D132" s="188" t="s">
        <v>147</v>
      </c>
      <c r="E132" s="189" t="s">
        <v>1711</v>
      </c>
      <c r="F132" s="190" t="s">
        <v>1712</v>
      </c>
      <c r="G132" s="191" t="s">
        <v>1696</v>
      </c>
      <c r="H132" s="192">
        <v>2</v>
      </c>
      <c r="I132" s="193"/>
      <c r="J132" s="194">
        <f t="shared" si="0"/>
        <v>0</v>
      </c>
      <c r="K132" s="195"/>
      <c r="L132" s="40"/>
      <c r="M132" s="196" t="s">
        <v>1</v>
      </c>
      <c r="N132" s="197" t="s">
        <v>43</v>
      </c>
      <c r="O132" s="72"/>
      <c r="P132" s="198">
        <f t="shared" si="1"/>
        <v>0</v>
      </c>
      <c r="Q132" s="198">
        <v>0</v>
      </c>
      <c r="R132" s="198">
        <f t="shared" si="2"/>
        <v>0</v>
      </c>
      <c r="S132" s="198">
        <v>0</v>
      </c>
      <c r="T132" s="199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0" t="s">
        <v>151</v>
      </c>
      <c r="AT132" s="200" t="s">
        <v>147</v>
      </c>
      <c r="AU132" s="200" t="s">
        <v>86</v>
      </c>
      <c r="AY132" s="18" t="s">
        <v>144</v>
      </c>
      <c r="BE132" s="201">
        <f t="shared" si="4"/>
        <v>0</v>
      </c>
      <c r="BF132" s="201">
        <f t="shared" si="5"/>
        <v>0</v>
      </c>
      <c r="BG132" s="201">
        <f t="shared" si="6"/>
        <v>0</v>
      </c>
      <c r="BH132" s="201">
        <f t="shared" si="7"/>
        <v>0</v>
      </c>
      <c r="BI132" s="201">
        <f t="shared" si="8"/>
        <v>0</v>
      </c>
      <c r="BJ132" s="18" t="s">
        <v>86</v>
      </c>
      <c r="BK132" s="201">
        <f t="shared" si="9"/>
        <v>0</v>
      </c>
      <c r="BL132" s="18" t="s">
        <v>151</v>
      </c>
      <c r="BM132" s="200" t="s">
        <v>259</v>
      </c>
    </row>
    <row r="133" spans="1:65" s="2" customFormat="1" ht="14.45" customHeight="1">
      <c r="A133" s="35"/>
      <c r="B133" s="36"/>
      <c r="C133" s="188" t="s">
        <v>168</v>
      </c>
      <c r="D133" s="188" t="s">
        <v>147</v>
      </c>
      <c r="E133" s="189" t="s">
        <v>1713</v>
      </c>
      <c r="F133" s="190" t="s">
        <v>1714</v>
      </c>
      <c r="G133" s="191" t="s">
        <v>1696</v>
      </c>
      <c r="H133" s="192">
        <v>12</v>
      </c>
      <c r="I133" s="193"/>
      <c r="J133" s="194">
        <f t="shared" si="0"/>
        <v>0</v>
      </c>
      <c r="K133" s="195"/>
      <c r="L133" s="40"/>
      <c r="M133" s="196" t="s">
        <v>1</v>
      </c>
      <c r="N133" s="197" t="s">
        <v>43</v>
      </c>
      <c r="O133" s="72"/>
      <c r="P133" s="198">
        <f t="shared" si="1"/>
        <v>0</v>
      </c>
      <c r="Q133" s="198">
        <v>0</v>
      </c>
      <c r="R133" s="198">
        <f t="shared" si="2"/>
        <v>0</v>
      </c>
      <c r="S133" s="198">
        <v>0</v>
      </c>
      <c r="T133" s="199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0" t="s">
        <v>151</v>
      </c>
      <c r="AT133" s="200" t="s">
        <v>147</v>
      </c>
      <c r="AU133" s="200" t="s">
        <v>86</v>
      </c>
      <c r="AY133" s="18" t="s">
        <v>144</v>
      </c>
      <c r="BE133" s="201">
        <f t="shared" si="4"/>
        <v>0</v>
      </c>
      <c r="BF133" s="201">
        <f t="shared" si="5"/>
        <v>0</v>
      </c>
      <c r="BG133" s="201">
        <f t="shared" si="6"/>
        <v>0</v>
      </c>
      <c r="BH133" s="201">
        <f t="shared" si="7"/>
        <v>0</v>
      </c>
      <c r="BI133" s="201">
        <f t="shared" si="8"/>
        <v>0</v>
      </c>
      <c r="BJ133" s="18" t="s">
        <v>86</v>
      </c>
      <c r="BK133" s="201">
        <f t="shared" si="9"/>
        <v>0</v>
      </c>
      <c r="BL133" s="18" t="s">
        <v>151</v>
      </c>
      <c r="BM133" s="200" t="s">
        <v>269</v>
      </c>
    </row>
    <row r="134" spans="1:65" s="2" customFormat="1" ht="14.45" customHeight="1">
      <c r="A134" s="35"/>
      <c r="B134" s="36"/>
      <c r="C134" s="188" t="s">
        <v>210</v>
      </c>
      <c r="D134" s="188" t="s">
        <v>147</v>
      </c>
      <c r="E134" s="189" t="s">
        <v>1715</v>
      </c>
      <c r="F134" s="190" t="s">
        <v>1716</v>
      </c>
      <c r="G134" s="191" t="s">
        <v>1696</v>
      </c>
      <c r="H134" s="192">
        <v>2</v>
      </c>
      <c r="I134" s="193"/>
      <c r="J134" s="194">
        <f t="shared" si="0"/>
        <v>0</v>
      </c>
      <c r="K134" s="195"/>
      <c r="L134" s="40"/>
      <c r="M134" s="196" t="s">
        <v>1</v>
      </c>
      <c r="N134" s="197" t="s">
        <v>43</v>
      </c>
      <c r="O134" s="72"/>
      <c r="P134" s="198">
        <f t="shared" si="1"/>
        <v>0</v>
      </c>
      <c r="Q134" s="198">
        <v>0</v>
      </c>
      <c r="R134" s="198">
        <f t="shared" si="2"/>
        <v>0</v>
      </c>
      <c r="S134" s="198">
        <v>0</v>
      </c>
      <c r="T134" s="199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0" t="s">
        <v>151</v>
      </c>
      <c r="AT134" s="200" t="s">
        <v>147</v>
      </c>
      <c r="AU134" s="200" t="s">
        <v>86</v>
      </c>
      <c r="AY134" s="18" t="s">
        <v>144</v>
      </c>
      <c r="BE134" s="201">
        <f t="shared" si="4"/>
        <v>0</v>
      </c>
      <c r="BF134" s="201">
        <f t="shared" si="5"/>
        <v>0</v>
      </c>
      <c r="BG134" s="201">
        <f t="shared" si="6"/>
        <v>0</v>
      </c>
      <c r="BH134" s="201">
        <f t="shared" si="7"/>
        <v>0</v>
      </c>
      <c r="BI134" s="201">
        <f t="shared" si="8"/>
        <v>0</v>
      </c>
      <c r="BJ134" s="18" t="s">
        <v>86</v>
      </c>
      <c r="BK134" s="201">
        <f t="shared" si="9"/>
        <v>0</v>
      </c>
      <c r="BL134" s="18" t="s">
        <v>151</v>
      </c>
      <c r="BM134" s="200" t="s">
        <v>278</v>
      </c>
    </row>
    <row r="135" spans="1:65" s="2" customFormat="1" ht="14.45" customHeight="1">
      <c r="A135" s="35"/>
      <c r="B135" s="36"/>
      <c r="C135" s="188" t="s">
        <v>214</v>
      </c>
      <c r="D135" s="188" t="s">
        <v>147</v>
      </c>
      <c r="E135" s="189" t="s">
        <v>1717</v>
      </c>
      <c r="F135" s="190" t="s">
        <v>1718</v>
      </c>
      <c r="G135" s="191" t="s">
        <v>1696</v>
      </c>
      <c r="H135" s="192">
        <v>2</v>
      </c>
      <c r="I135" s="193"/>
      <c r="J135" s="194">
        <f t="shared" si="0"/>
        <v>0</v>
      </c>
      <c r="K135" s="195"/>
      <c r="L135" s="40"/>
      <c r="M135" s="196" t="s">
        <v>1</v>
      </c>
      <c r="N135" s="197" t="s">
        <v>43</v>
      </c>
      <c r="O135" s="72"/>
      <c r="P135" s="198">
        <f t="shared" si="1"/>
        <v>0</v>
      </c>
      <c r="Q135" s="198">
        <v>0</v>
      </c>
      <c r="R135" s="198">
        <f t="shared" si="2"/>
        <v>0</v>
      </c>
      <c r="S135" s="198">
        <v>0</v>
      </c>
      <c r="T135" s="199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151</v>
      </c>
      <c r="AT135" s="200" t="s">
        <v>147</v>
      </c>
      <c r="AU135" s="200" t="s">
        <v>86</v>
      </c>
      <c r="AY135" s="18" t="s">
        <v>144</v>
      </c>
      <c r="BE135" s="201">
        <f t="shared" si="4"/>
        <v>0</v>
      </c>
      <c r="BF135" s="201">
        <f t="shared" si="5"/>
        <v>0</v>
      </c>
      <c r="BG135" s="201">
        <f t="shared" si="6"/>
        <v>0</v>
      </c>
      <c r="BH135" s="201">
        <f t="shared" si="7"/>
        <v>0</v>
      </c>
      <c r="BI135" s="201">
        <f t="shared" si="8"/>
        <v>0</v>
      </c>
      <c r="BJ135" s="18" t="s">
        <v>86</v>
      </c>
      <c r="BK135" s="201">
        <f t="shared" si="9"/>
        <v>0</v>
      </c>
      <c r="BL135" s="18" t="s">
        <v>151</v>
      </c>
      <c r="BM135" s="200" t="s">
        <v>288</v>
      </c>
    </row>
    <row r="136" spans="1:65" s="2" customFormat="1" ht="14.45" customHeight="1">
      <c r="A136" s="35"/>
      <c r="B136" s="36"/>
      <c r="C136" s="188" t="s">
        <v>221</v>
      </c>
      <c r="D136" s="188" t="s">
        <v>147</v>
      </c>
      <c r="E136" s="189" t="s">
        <v>1719</v>
      </c>
      <c r="F136" s="190" t="s">
        <v>1720</v>
      </c>
      <c r="G136" s="191" t="s">
        <v>1696</v>
      </c>
      <c r="H136" s="192">
        <v>18</v>
      </c>
      <c r="I136" s="193"/>
      <c r="J136" s="194">
        <f t="shared" si="0"/>
        <v>0</v>
      </c>
      <c r="K136" s="195"/>
      <c r="L136" s="40"/>
      <c r="M136" s="196" t="s">
        <v>1</v>
      </c>
      <c r="N136" s="197" t="s">
        <v>43</v>
      </c>
      <c r="O136" s="72"/>
      <c r="P136" s="198">
        <f t="shared" si="1"/>
        <v>0</v>
      </c>
      <c r="Q136" s="198">
        <v>0</v>
      </c>
      <c r="R136" s="198">
        <f t="shared" si="2"/>
        <v>0</v>
      </c>
      <c r="S136" s="198">
        <v>0</v>
      </c>
      <c r="T136" s="199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151</v>
      </c>
      <c r="AT136" s="200" t="s">
        <v>147</v>
      </c>
      <c r="AU136" s="200" t="s">
        <v>86</v>
      </c>
      <c r="AY136" s="18" t="s">
        <v>144</v>
      </c>
      <c r="BE136" s="201">
        <f t="shared" si="4"/>
        <v>0</v>
      </c>
      <c r="BF136" s="201">
        <f t="shared" si="5"/>
        <v>0</v>
      </c>
      <c r="BG136" s="201">
        <f t="shared" si="6"/>
        <v>0</v>
      </c>
      <c r="BH136" s="201">
        <f t="shared" si="7"/>
        <v>0</v>
      </c>
      <c r="BI136" s="201">
        <f t="shared" si="8"/>
        <v>0</v>
      </c>
      <c r="BJ136" s="18" t="s">
        <v>86</v>
      </c>
      <c r="BK136" s="201">
        <f t="shared" si="9"/>
        <v>0</v>
      </c>
      <c r="BL136" s="18" t="s">
        <v>151</v>
      </c>
      <c r="BM136" s="200" t="s">
        <v>297</v>
      </c>
    </row>
    <row r="137" spans="1:65" s="2" customFormat="1" ht="14.45" customHeight="1">
      <c r="A137" s="35"/>
      <c r="B137" s="36"/>
      <c r="C137" s="188" t="s">
        <v>231</v>
      </c>
      <c r="D137" s="188" t="s">
        <v>147</v>
      </c>
      <c r="E137" s="189" t="s">
        <v>1721</v>
      </c>
      <c r="F137" s="190" t="s">
        <v>1722</v>
      </c>
      <c r="G137" s="191" t="s">
        <v>1696</v>
      </c>
      <c r="H137" s="192">
        <v>87</v>
      </c>
      <c r="I137" s="193"/>
      <c r="J137" s="194">
        <f t="shared" si="0"/>
        <v>0</v>
      </c>
      <c r="K137" s="195"/>
      <c r="L137" s="40"/>
      <c r="M137" s="196" t="s">
        <v>1</v>
      </c>
      <c r="N137" s="197" t="s">
        <v>43</v>
      </c>
      <c r="O137" s="72"/>
      <c r="P137" s="198">
        <f t="shared" si="1"/>
        <v>0</v>
      </c>
      <c r="Q137" s="198">
        <v>0</v>
      </c>
      <c r="R137" s="198">
        <f t="shared" si="2"/>
        <v>0</v>
      </c>
      <c r="S137" s="198">
        <v>0</v>
      </c>
      <c r="T137" s="199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0" t="s">
        <v>151</v>
      </c>
      <c r="AT137" s="200" t="s">
        <v>147</v>
      </c>
      <c r="AU137" s="200" t="s">
        <v>86</v>
      </c>
      <c r="AY137" s="18" t="s">
        <v>144</v>
      </c>
      <c r="BE137" s="201">
        <f t="shared" si="4"/>
        <v>0</v>
      </c>
      <c r="BF137" s="201">
        <f t="shared" si="5"/>
        <v>0</v>
      </c>
      <c r="BG137" s="201">
        <f t="shared" si="6"/>
        <v>0</v>
      </c>
      <c r="BH137" s="201">
        <f t="shared" si="7"/>
        <v>0</v>
      </c>
      <c r="BI137" s="201">
        <f t="shared" si="8"/>
        <v>0</v>
      </c>
      <c r="BJ137" s="18" t="s">
        <v>86</v>
      </c>
      <c r="BK137" s="201">
        <f t="shared" si="9"/>
        <v>0</v>
      </c>
      <c r="BL137" s="18" t="s">
        <v>151</v>
      </c>
      <c r="BM137" s="200" t="s">
        <v>305</v>
      </c>
    </row>
    <row r="138" spans="1:65" s="2" customFormat="1" ht="14.45" customHeight="1">
      <c r="A138" s="35"/>
      <c r="B138" s="36"/>
      <c r="C138" s="188" t="s">
        <v>8</v>
      </c>
      <c r="D138" s="188" t="s">
        <v>147</v>
      </c>
      <c r="E138" s="189" t="s">
        <v>1723</v>
      </c>
      <c r="F138" s="190" t="s">
        <v>1724</v>
      </c>
      <c r="G138" s="191" t="s">
        <v>1696</v>
      </c>
      <c r="H138" s="192">
        <v>87</v>
      </c>
      <c r="I138" s="193"/>
      <c r="J138" s="194">
        <f t="shared" si="0"/>
        <v>0</v>
      </c>
      <c r="K138" s="195"/>
      <c r="L138" s="40"/>
      <c r="M138" s="196" t="s">
        <v>1</v>
      </c>
      <c r="N138" s="197" t="s">
        <v>43</v>
      </c>
      <c r="O138" s="72"/>
      <c r="P138" s="198">
        <f t="shared" si="1"/>
        <v>0</v>
      </c>
      <c r="Q138" s="198">
        <v>0</v>
      </c>
      <c r="R138" s="198">
        <f t="shared" si="2"/>
        <v>0</v>
      </c>
      <c r="S138" s="198">
        <v>0</v>
      </c>
      <c r="T138" s="199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151</v>
      </c>
      <c r="AT138" s="200" t="s">
        <v>147</v>
      </c>
      <c r="AU138" s="200" t="s">
        <v>86</v>
      </c>
      <c r="AY138" s="18" t="s">
        <v>144</v>
      </c>
      <c r="BE138" s="201">
        <f t="shared" si="4"/>
        <v>0</v>
      </c>
      <c r="BF138" s="201">
        <f t="shared" si="5"/>
        <v>0</v>
      </c>
      <c r="BG138" s="201">
        <f t="shared" si="6"/>
        <v>0</v>
      </c>
      <c r="BH138" s="201">
        <f t="shared" si="7"/>
        <v>0</v>
      </c>
      <c r="BI138" s="201">
        <f t="shared" si="8"/>
        <v>0</v>
      </c>
      <c r="BJ138" s="18" t="s">
        <v>86</v>
      </c>
      <c r="BK138" s="201">
        <f t="shared" si="9"/>
        <v>0</v>
      </c>
      <c r="BL138" s="18" t="s">
        <v>151</v>
      </c>
      <c r="BM138" s="200" t="s">
        <v>314</v>
      </c>
    </row>
    <row r="139" spans="1:65" s="2" customFormat="1" ht="14.45" customHeight="1">
      <c r="A139" s="35"/>
      <c r="B139" s="36"/>
      <c r="C139" s="188" t="s">
        <v>14</v>
      </c>
      <c r="D139" s="188" t="s">
        <v>147</v>
      </c>
      <c r="E139" s="189" t="s">
        <v>1725</v>
      </c>
      <c r="F139" s="190" t="s">
        <v>1726</v>
      </c>
      <c r="G139" s="191" t="s">
        <v>1696</v>
      </c>
      <c r="H139" s="192">
        <v>25</v>
      </c>
      <c r="I139" s="193"/>
      <c r="J139" s="194">
        <f t="shared" si="0"/>
        <v>0</v>
      </c>
      <c r="K139" s="195"/>
      <c r="L139" s="40"/>
      <c r="M139" s="196" t="s">
        <v>1</v>
      </c>
      <c r="N139" s="197" t="s">
        <v>43</v>
      </c>
      <c r="O139" s="72"/>
      <c r="P139" s="198">
        <f t="shared" si="1"/>
        <v>0</v>
      </c>
      <c r="Q139" s="198">
        <v>0</v>
      </c>
      <c r="R139" s="198">
        <f t="shared" si="2"/>
        <v>0</v>
      </c>
      <c r="S139" s="198">
        <v>0</v>
      </c>
      <c r="T139" s="199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151</v>
      </c>
      <c r="AT139" s="200" t="s">
        <v>147</v>
      </c>
      <c r="AU139" s="200" t="s">
        <v>86</v>
      </c>
      <c r="AY139" s="18" t="s">
        <v>144</v>
      </c>
      <c r="BE139" s="201">
        <f t="shared" si="4"/>
        <v>0</v>
      </c>
      <c r="BF139" s="201">
        <f t="shared" si="5"/>
        <v>0</v>
      </c>
      <c r="BG139" s="201">
        <f t="shared" si="6"/>
        <v>0</v>
      </c>
      <c r="BH139" s="201">
        <f t="shared" si="7"/>
        <v>0</v>
      </c>
      <c r="BI139" s="201">
        <f t="shared" si="8"/>
        <v>0</v>
      </c>
      <c r="BJ139" s="18" t="s">
        <v>86</v>
      </c>
      <c r="BK139" s="201">
        <f t="shared" si="9"/>
        <v>0</v>
      </c>
      <c r="BL139" s="18" t="s">
        <v>151</v>
      </c>
      <c r="BM139" s="200" t="s">
        <v>323</v>
      </c>
    </row>
    <row r="140" spans="1:65" s="2" customFormat="1" ht="14.45" customHeight="1">
      <c r="A140" s="35"/>
      <c r="B140" s="36"/>
      <c r="C140" s="188" t="s">
        <v>248</v>
      </c>
      <c r="D140" s="188" t="s">
        <v>147</v>
      </c>
      <c r="E140" s="189" t="s">
        <v>1727</v>
      </c>
      <c r="F140" s="190" t="s">
        <v>1728</v>
      </c>
      <c r="G140" s="191" t="s">
        <v>1696</v>
      </c>
      <c r="H140" s="192">
        <v>25</v>
      </c>
      <c r="I140" s="193"/>
      <c r="J140" s="194">
        <f t="shared" si="0"/>
        <v>0</v>
      </c>
      <c r="K140" s="195"/>
      <c r="L140" s="40"/>
      <c r="M140" s="196" t="s">
        <v>1</v>
      </c>
      <c r="N140" s="197" t="s">
        <v>43</v>
      </c>
      <c r="O140" s="72"/>
      <c r="P140" s="198">
        <f t="shared" si="1"/>
        <v>0</v>
      </c>
      <c r="Q140" s="198">
        <v>0</v>
      </c>
      <c r="R140" s="198">
        <f t="shared" si="2"/>
        <v>0</v>
      </c>
      <c r="S140" s="198">
        <v>0</v>
      </c>
      <c r="T140" s="199">
        <f t="shared" si="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151</v>
      </c>
      <c r="AT140" s="200" t="s">
        <v>147</v>
      </c>
      <c r="AU140" s="200" t="s">
        <v>86</v>
      </c>
      <c r="AY140" s="18" t="s">
        <v>144</v>
      </c>
      <c r="BE140" s="201">
        <f t="shared" si="4"/>
        <v>0</v>
      </c>
      <c r="BF140" s="201">
        <f t="shared" si="5"/>
        <v>0</v>
      </c>
      <c r="BG140" s="201">
        <f t="shared" si="6"/>
        <v>0</v>
      </c>
      <c r="BH140" s="201">
        <f t="shared" si="7"/>
        <v>0</v>
      </c>
      <c r="BI140" s="201">
        <f t="shared" si="8"/>
        <v>0</v>
      </c>
      <c r="BJ140" s="18" t="s">
        <v>86</v>
      </c>
      <c r="BK140" s="201">
        <f t="shared" si="9"/>
        <v>0</v>
      </c>
      <c r="BL140" s="18" t="s">
        <v>151</v>
      </c>
      <c r="BM140" s="200" t="s">
        <v>331</v>
      </c>
    </row>
    <row r="141" spans="1:65" s="2" customFormat="1" ht="37.9" customHeight="1">
      <c r="A141" s="35"/>
      <c r="B141" s="36"/>
      <c r="C141" s="188" t="s">
        <v>259</v>
      </c>
      <c r="D141" s="188" t="s">
        <v>147</v>
      </c>
      <c r="E141" s="189" t="s">
        <v>1729</v>
      </c>
      <c r="F141" s="190" t="s">
        <v>1730</v>
      </c>
      <c r="G141" s="191" t="s">
        <v>1696</v>
      </c>
      <c r="H141" s="192">
        <v>2</v>
      </c>
      <c r="I141" s="193"/>
      <c r="J141" s="194">
        <f t="shared" si="0"/>
        <v>0</v>
      </c>
      <c r="K141" s="195"/>
      <c r="L141" s="40"/>
      <c r="M141" s="196" t="s">
        <v>1</v>
      </c>
      <c r="N141" s="197" t="s">
        <v>43</v>
      </c>
      <c r="O141" s="72"/>
      <c r="P141" s="198">
        <f t="shared" si="1"/>
        <v>0</v>
      </c>
      <c r="Q141" s="198">
        <v>0</v>
      </c>
      <c r="R141" s="198">
        <f t="shared" si="2"/>
        <v>0</v>
      </c>
      <c r="S141" s="198">
        <v>0</v>
      </c>
      <c r="T141" s="199">
        <f t="shared" si="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0" t="s">
        <v>151</v>
      </c>
      <c r="AT141" s="200" t="s">
        <v>147</v>
      </c>
      <c r="AU141" s="200" t="s">
        <v>86</v>
      </c>
      <c r="AY141" s="18" t="s">
        <v>144</v>
      </c>
      <c r="BE141" s="201">
        <f t="shared" si="4"/>
        <v>0</v>
      </c>
      <c r="BF141" s="201">
        <f t="shared" si="5"/>
        <v>0</v>
      </c>
      <c r="BG141" s="201">
        <f t="shared" si="6"/>
        <v>0</v>
      </c>
      <c r="BH141" s="201">
        <f t="shared" si="7"/>
        <v>0</v>
      </c>
      <c r="BI141" s="201">
        <f t="shared" si="8"/>
        <v>0</v>
      </c>
      <c r="BJ141" s="18" t="s">
        <v>86</v>
      </c>
      <c r="BK141" s="201">
        <f t="shared" si="9"/>
        <v>0</v>
      </c>
      <c r="BL141" s="18" t="s">
        <v>151</v>
      </c>
      <c r="BM141" s="200" t="s">
        <v>342</v>
      </c>
    </row>
    <row r="142" spans="1:65" s="2" customFormat="1" ht="24.2" customHeight="1">
      <c r="A142" s="35"/>
      <c r="B142" s="36"/>
      <c r="C142" s="188" t="s">
        <v>265</v>
      </c>
      <c r="D142" s="188" t="s">
        <v>147</v>
      </c>
      <c r="E142" s="189" t="s">
        <v>1731</v>
      </c>
      <c r="F142" s="190" t="s">
        <v>1732</v>
      </c>
      <c r="G142" s="191" t="s">
        <v>1696</v>
      </c>
      <c r="H142" s="192">
        <v>2</v>
      </c>
      <c r="I142" s="193"/>
      <c r="J142" s="194">
        <f t="shared" si="0"/>
        <v>0</v>
      </c>
      <c r="K142" s="195"/>
      <c r="L142" s="40"/>
      <c r="M142" s="196" t="s">
        <v>1</v>
      </c>
      <c r="N142" s="197" t="s">
        <v>43</v>
      </c>
      <c r="O142" s="72"/>
      <c r="P142" s="198">
        <f t="shared" si="1"/>
        <v>0</v>
      </c>
      <c r="Q142" s="198">
        <v>0</v>
      </c>
      <c r="R142" s="198">
        <f t="shared" si="2"/>
        <v>0</v>
      </c>
      <c r="S142" s="198">
        <v>0</v>
      </c>
      <c r="T142" s="199">
        <f t="shared" si="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0" t="s">
        <v>151</v>
      </c>
      <c r="AT142" s="200" t="s">
        <v>147</v>
      </c>
      <c r="AU142" s="200" t="s">
        <v>86</v>
      </c>
      <c r="AY142" s="18" t="s">
        <v>144</v>
      </c>
      <c r="BE142" s="201">
        <f t="shared" si="4"/>
        <v>0</v>
      </c>
      <c r="BF142" s="201">
        <f t="shared" si="5"/>
        <v>0</v>
      </c>
      <c r="BG142" s="201">
        <f t="shared" si="6"/>
        <v>0</v>
      </c>
      <c r="BH142" s="201">
        <f t="shared" si="7"/>
        <v>0</v>
      </c>
      <c r="BI142" s="201">
        <f t="shared" si="8"/>
        <v>0</v>
      </c>
      <c r="BJ142" s="18" t="s">
        <v>86</v>
      </c>
      <c r="BK142" s="201">
        <f t="shared" si="9"/>
        <v>0</v>
      </c>
      <c r="BL142" s="18" t="s">
        <v>151</v>
      </c>
      <c r="BM142" s="200" t="s">
        <v>354</v>
      </c>
    </row>
    <row r="143" spans="1:65" s="2" customFormat="1" ht="14.45" customHeight="1">
      <c r="A143" s="35"/>
      <c r="B143" s="36"/>
      <c r="C143" s="188" t="s">
        <v>269</v>
      </c>
      <c r="D143" s="188" t="s">
        <v>147</v>
      </c>
      <c r="E143" s="189" t="s">
        <v>1733</v>
      </c>
      <c r="F143" s="190" t="s">
        <v>1734</v>
      </c>
      <c r="G143" s="191" t="s">
        <v>281</v>
      </c>
      <c r="H143" s="192">
        <v>1</v>
      </c>
      <c r="I143" s="193"/>
      <c r="J143" s="194">
        <f t="shared" si="0"/>
        <v>0</v>
      </c>
      <c r="K143" s="195"/>
      <c r="L143" s="40"/>
      <c r="M143" s="196" t="s">
        <v>1</v>
      </c>
      <c r="N143" s="197" t="s">
        <v>43</v>
      </c>
      <c r="O143" s="72"/>
      <c r="P143" s="198">
        <f t="shared" si="1"/>
        <v>0</v>
      </c>
      <c r="Q143" s="198">
        <v>0</v>
      </c>
      <c r="R143" s="198">
        <f t="shared" si="2"/>
        <v>0</v>
      </c>
      <c r="S143" s="198">
        <v>0</v>
      </c>
      <c r="T143" s="199">
        <f t="shared" si="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0" t="s">
        <v>151</v>
      </c>
      <c r="AT143" s="200" t="s">
        <v>147</v>
      </c>
      <c r="AU143" s="200" t="s">
        <v>86</v>
      </c>
      <c r="AY143" s="18" t="s">
        <v>144</v>
      </c>
      <c r="BE143" s="201">
        <f t="shared" si="4"/>
        <v>0</v>
      </c>
      <c r="BF143" s="201">
        <f t="shared" si="5"/>
        <v>0</v>
      </c>
      <c r="BG143" s="201">
        <f t="shared" si="6"/>
        <v>0</v>
      </c>
      <c r="BH143" s="201">
        <f t="shared" si="7"/>
        <v>0</v>
      </c>
      <c r="BI143" s="201">
        <f t="shared" si="8"/>
        <v>0</v>
      </c>
      <c r="BJ143" s="18" t="s">
        <v>86</v>
      </c>
      <c r="BK143" s="201">
        <f t="shared" si="9"/>
        <v>0</v>
      </c>
      <c r="BL143" s="18" t="s">
        <v>151</v>
      </c>
      <c r="BM143" s="200" t="s">
        <v>366</v>
      </c>
    </row>
    <row r="144" spans="1:65" s="2" customFormat="1" ht="14.45" customHeight="1">
      <c r="A144" s="35"/>
      <c r="B144" s="36"/>
      <c r="C144" s="188" t="s">
        <v>7</v>
      </c>
      <c r="D144" s="188" t="s">
        <v>147</v>
      </c>
      <c r="E144" s="189" t="s">
        <v>1735</v>
      </c>
      <c r="F144" s="190" t="s">
        <v>1736</v>
      </c>
      <c r="G144" s="191" t="s">
        <v>1696</v>
      </c>
      <c r="H144" s="192">
        <v>10</v>
      </c>
      <c r="I144" s="193"/>
      <c r="J144" s="194">
        <f t="shared" si="0"/>
        <v>0</v>
      </c>
      <c r="K144" s="195"/>
      <c r="L144" s="40"/>
      <c r="M144" s="196" t="s">
        <v>1</v>
      </c>
      <c r="N144" s="197" t="s">
        <v>43</v>
      </c>
      <c r="O144" s="72"/>
      <c r="P144" s="198">
        <f t="shared" si="1"/>
        <v>0</v>
      </c>
      <c r="Q144" s="198">
        <v>0</v>
      </c>
      <c r="R144" s="198">
        <f t="shared" si="2"/>
        <v>0</v>
      </c>
      <c r="S144" s="198">
        <v>0</v>
      </c>
      <c r="T144" s="199">
        <f t="shared" si="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151</v>
      </c>
      <c r="AT144" s="200" t="s">
        <v>147</v>
      </c>
      <c r="AU144" s="200" t="s">
        <v>86</v>
      </c>
      <c r="AY144" s="18" t="s">
        <v>144</v>
      </c>
      <c r="BE144" s="201">
        <f t="shared" si="4"/>
        <v>0</v>
      </c>
      <c r="BF144" s="201">
        <f t="shared" si="5"/>
        <v>0</v>
      </c>
      <c r="BG144" s="201">
        <f t="shared" si="6"/>
        <v>0</v>
      </c>
      <c r="BH144" s="201">
        <f t="shared" si="7"/>
        <v>0</v>
      </c>
      <c r="BI144" s="201">
        <f t="shared" si="8"/>
        <v>0</v>
      </c>
      <c r="BJ144" s="18" t="s">
        <v>86</v>
      </c>
      <c r="BK144" s="201">
        <f t="shared" si="9"/>
        <v>0</v>
      </c>
      <c r="BL144" s="18" t="s">
        <v>151</v>
      </c>
      <c r="BM144" s="200" t="s">
        <v>375</v>
      </c>
    </row>
    <row r="145" spans="1:65" s="2" customFormat="1" ht="14.45" customHeight="1">
      <c r="A145" s="35"/>
      <c r="B145" s="36"/>
      <c r="C145" s="188" t="s">
        <v>278</v>
      </c>
      <c r="D145" s="188" t="s">
        <v>147</v>
      </c>
      <c r="E145" s="189" t="s">
        <v>1737</v>
      </c>
      <c r="F145" s="190" t="s">
        <v>1738</v>
      </c>
      <c r="G145" s="191" t="s">
        <v>1696</v>
      </c>
      <c r="H145" s="192">
        <v>16</v>
      </c>
      <c r="I145" s="193"/>
      <c r="J145" s="194">
        <f t="shared" si="0"/>
        <v>0</v>
      </c>
      <c r="K145" s="195"/>
      <c r="L145" s="40"/>
      <c r="M145" s="196" t="s">
        <v>1</v>
      </c>
      <c r="N145" s="197" t="s">
        <v>43</v>
      </c>
      <c r="O145" s="72"/>
      <c r="P145" s="198">
        <f t="shared" si="1"/>
        <v>0</v>
      </c>
      <c r="Q145" s="198">
        <v>0</v>
      </c>
      <c r="R145" s="198">
        <f t="shared" si="2"/>
        <v>0</v>
      </c>
      <c r="S145" s="198">
        <v>0</v>
      </c>
      <c r="T145" s="199">
        <f t="shared" si="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0" t="s">
        <v>151</v>
      </c>
      <c r="AT145" s="200" t="s">
        <v>147</v>
      </c>
      <c r="AU145" s="200" t="s">
        <v>86</v>
      </c>
      <c r="AY145" s="18" t="s">
        <v>144</v>
      </c>
      <c r="BE145" s="201">
        <f t="shared" si="4"/>
        <v>0</v>
      </c>
      <c r="BF145" s="201">
        <f t="shared" si="5"/>
        <v>0</v>
      </c>
      <c r="BG145" s="201">
        <f t="shared" si="6"/>
        <v>0</v>
      </c>
      <c r="BH145" s="201">
        <f t="shared" si="7"/>
        <v>0</v>
      </c>
      <c r="BI145" s="201">
        <f t="shared" si="8"/>
        <v>0</v>
      </c>
      <c r="BJ145" s="18" t="s">
        <v>86</v>
      </c>
      <c r="BK145" s="201">
        <f t="shared" si="9"/>
        <v>0</v>
      </c>
      <c r="BL145" s="18" t="s">
        <v>151</v>
      </c>
      <c r="BM145" s="200" t="s">
        <v>387</v>
      </c>
    </row>
    <row r="146" spans="1:65" s="2" customFormat="1" ht="14.45" customHeight="1">
      <c r="A146" s="35"/>
      <c r="B146" s="36"/>
      <c r="C146" s="188" t="s">
        <v>284</v>
      </c>
      <c r="D146" s="188" t="s">
        <v>147</v>
      </c>
      <c r="E146" s="189" t="s">
        <v>1739</v>
      </c>
      <c r="F146" s="190" t="s">
        <v>1740</v>
      </c>
      <c r="G146" s="191" t="s">
        <v>1696</v>
      </c>
      <c r="H146" s="192">
        <v>12</v>
      </c>
      <c r="I146" s="193"/>
      <c r="J146" s="194">
        <f t="shared" si="0"/>
        <v>0</v>
      </c>
      <c r="K146" s="195"/>
      <c r="L146" s="40"/>
      <c r="M146" s="196" t="s">
        <v>1</v>
      </c>
      <c r="N146" s="197" t="s">
        <v>43</v>
      </c>
      <c r="O146" s="72"/>
      <c r="P146" s="198">
        <f t="shared" si="1"/>
        <v>0</v>
      </c>
      <c r="Q146" s="198">
        <v>0</v>
      </c>
      <c r="R146" s="198">
        <f t="shared" si="2"/>
        <v>0</v>
      </c>
      <c r="S146" s="198">
        <v>0</v>
      </c>
      <c r="T146" s="199">
        <f t="shared" si="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151</v>
      </c>
      <c r="AT146" s="200" t="s">
        <v>147</v>
      </c>
      <c r="AU146" s="200" t="s">
        <v>86</v>
      </c>
      <c r="AY146" s="18" t="s">
        <v>144</v>
      </c>
      <c r="BE146" s="201">
        <f t="shared" si="4"/>
        <v>0</v>
      </c>
      <c r="BF146" s="201">
        <f t="shared" si="5"/>
        <v>0</v>
      </c>
      <c r="BG146" s="201">
        <f t="shared" si="6"/>
        <v>0</v>
      </c>
      <c r="BH146" s="201">
        <f t="shared" si="7"/>
        <v>0</v>
      </c>
      <c r="BI146" s="201">
        <f t="shared" si="8"/>
        <v>0</v>
      </c>
      <c r="BJ146" s="18" t="s">
        <v>86</v>
      </c>
      <c r="BK146" s="201">
        <f t="shared" si="9"/>
        <v>0</v>
      </c>
      <c r="BL146" s="18" t="s">
        <v>151</v>
      </c>
      <c r="BM146" s="200" t="s">
        <v>399</v>
      </c>
    </row>
    <row r="147" spans="1:65" s="2" customFormat="1" ht="24.2" customHeight="1">
      <c r="A147" s="35"/>
      <c r="B147" s="36"/>
      <c r="C147" s="188" t="s">
        <v>288</v>
      </c>
      <c r="D147" s="188" t="s">
        <v>147</v>
      </c>
      <c r="E147" s="189" t="s">
        <v>1741</v>
      </c>
      <c r="F147" s="190" t="s">
        <v>1742</v>
      </c>
      <c r="G147" s="191" t="s">
        <v>1696</v>
      </c>
      <c r="H147" s="192">
        <v>5</v>
      </c>
      <c r="I147" s="193"/>
      <c r="J147" s="194">
        <f t="shared" si="0"/>
        <v>0</v>
      </c>
      <c r="K147" s="195"/>
      <c r="L147" s="40"/>
      <c r="M147" s="196" t="s">
        <v>1</v>
      </c>
      <c r="N147" s="197" t="s">
        <v>43</v>
      </c>
      <c r="O147" s="72"/>
      <c r="P147" s="198">
        <f t="shared" si="1"/>
        <v>0</v>
      </c>
      <c r="Q147" s="198">
        <v>0</v>
      </c>
      <c r="R147" s="198">
        <f t="shared" si="2"/>
        <v>0</v>
      </c>
      <c r="S147" s="198">
        <v>0</v>
      </c>
      <c r="T147" s="199">
        <f t="shared" si="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151</v>
      </c>
      <c r="AT147" s="200" t="s">
        <v>147</v>
      </c>
      <c r="AU147" s="200" t="s">
        <v>86</v>
      </c>
      <c r="AY147" s="18" t="s">
        <v>144</v>
      </c>
      <c r="BE147" s="201">
        <f t="shared" si="4"/>
        <v>0</v>
      </c>
      <c r="BF147" s="201">
        <f t="shared" si="5"/>
        <v>0</v>
      </c>
      <c r="BG147" s="201">
        <f t="shared" si="6"/>
        <v>0</v>
      </c>
      <c r="BH147" s="201">
        <f t="shared" si="7"/>
        <v>0</v>
      </c>
      <c r="BI147" s="201">
        <f t="shared" si="8"/>
        <v>0</v>
      </c>
      <c r="BJ147" s="18" t="s">
        <v>86</v>
      </c>
      <c r="BK147" s="201">
        <f t="shared" si="9"/>
        <v>0</v>
      </c>
      <c r="BL147" s="18" t="s">
        <v>151</v>
      </c>
      <c r="BM147" s="200" t="s">
        <v>407</v>
      </c>
    </row>
    <row r="148" spans="1:65" s="2" customFormat="1" ht="37.9" customHeight="1">
      <c r="A148" s="35"/>
      <c r="B148" s="36"/>
      <c r="C148" s="188" t="s">
        <v>292</v>
      </c>
      <c r="D148" s="188" t="s">
        <v>147</v>
      </c>
      <c r="E148" s="189" t="s">
        <v>1743</v>
      </c>
      <c r="F148" s="190" t="s">
        <v>1744</v>
      </c>
      <c r="G148" s="191" t="s">
        <v>1696</v>
      </c>
      <c r="H148" s="192">
        <v>4</v>
      </c>
      <c r="I148" s="193"/>
      <c r="J148" s="194">
        <f t="shared" si="0"/>
        <v>0</v>
      </c>
      <c r="K148" s="195"/>
      <c r="L148" s="40"/>
      <c r="M148" s="196" t="s">
        <v>1</v>
      </c>
      <c r="N148" s="197" t="s">
        <v>43</v>
      </c>
      <c r="O148" s="72"/>
      <c r="P148" s="198">
        <f t="shared" si="1"/>
        <v>0</v>
      </c>
      <c r="Q148" s="198">
        <v>0</v>
      </c>
      <c r="R148" s="198">
        <f t="shared" si="2"/>
        <v>0</v>
      </c>
      <c r="S148" s="198">
        <v>0</v>
      </c>
      <c r="T148" s="199">
        <f t="shared" si="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151</v>
      </c>
      <c r="AT148" s="200" t="s">
        <v>147</v>
      </c>
      <c r="AU148" s="200" t="s">
        <v>86</v>
      </c>
      <c r="AY148" s="18" t="s">
        <v>144</v>
      </c>
      <c r="BE148" s="201">
        <f t="shared" si="4"/>
        <v>0</v>
      </c>
      <c r="BF148" s="201">
        <f t="shared" si="5"/>
        <v>0</v>
      </c>
      <c r="BG148" s="201">
        <f t="shared" si="6"/>
        <v>0</v>
      </c>
      <c r="BH148" s="201">
        <f t="shared" si="7"/>
        <v>0</v>
      </c>
      <c r="BI148" s="201">
        <f t="shared" si="8"/>
        <v>0</v>
      </c>
      <c r="BJ148" s="18" t="s">
        <v>86</v>
      </c>
      <c r="BK148" s="201">
        <f t="shared" si="9"/>
        <v>0</v>
      </c>
      <c r="BL148" s="18" t="s">
        <v>151</v>
      </c>
      <c r="BM148" s="200" t="s">
        <v>419</v>
      </c>
    </row>
    <row r="149" spans="1:65" s="2" customFormat="1" ht="24.2" customHeight="1">
      <c r="A149" s="35"/>
      <c r="B149" s="36"/>
      <c r="C149" s="188" t="s">
        <v>297</v>
      </c>
      <c r="D149" s="188" t="s">
        <v>147</v>
      </c>
      <c r="E149" s="189" t="s">
        <v>1745</v>
      </c>
      <c r="F149" s="190" t="s">
        <v>1746</v>
      </c>
      <c r="G149" s="191" t="s">
        <v>1696</v>
      </c>
      <c r="H149" s="192">
        <v>4</v>
      </c>
      <c r="I149" s="193"/>
      <c r="J149" s="194">
        <f t="shared" si="0"/>
        <v>0</v>
      </c>
      <c r="K149" s="195"/>
      <c r="L149" s="40"/>
      <c r="M149" s="196" t="s">
        <v>1</v>
      </c>
      <c r="N149" s="197" t="s">
        <v>43</v>
      </c>
      <c r="O149" s="72"/>
      <c r="P149" s="198">
        <f t="shared" si="1"/>
        <v>0</v>
      </c>
      <c r="Q149" s="198">
        <v>0</v>
      </c>
      <c r="R149" s="198">
        <f t="shared" si="2"/>
        <v>0</v>
      </c>
      <c r="S149" s="198">
        <v>0</v>
      </c>
      <c r="T149" s="199">
        <f t="shared" si="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0" t="s">
        <v>151</v>
      </c>
      <c r="AT149" s="200" t="s">
        <v>147</v>
      </c>
      <c r="AU149" s="200" t="s">
        <v>86</v>
      </c>
      <c r="AY149" s="18" t="s">
        <v>144</v>
      </c>
      <c r="BE149" s="201">
        <f t="shared" si="4"/>
        <v>0</v>
      </c>
      <c r="BF149" s="201">
        <f t="shared" si="5"/>
        <v>0</v>
      </c>
      <c r="BG149" s="201">
        <f t="shared" si="6"/>
        <v>0</v>
      </c>
      <c r="BH149" s="201">
        <f t="shared" si="7"/>
        <v>0</v>
      </c>
      <c r="BI149" s="201">
        <f t="shared" si="8"/>
        <v>0</v>
      </c>
      <c r="BJ149" s="18" t="s">
        <v>86</v>
      </c>
      <c r="BK149" s="201">
        <f t="shared" si="9"/>
        <v>0</v>
      </c>
      <c r="BL149" s="18" t="s">
        <v>151</v>
      </c>
      <c r="BM149" s="200" t="s">
        <v>433</v>
      </c>
    </row>
    <row r="150" spans="1:65" s="2" customFormat="1" ht="14.45" customHeight="1">
      <c r="A150" s="35"/>
      <c r="B150" s="36"/>
      <c r="C150" s="188" t="s">
        <v>301</v>
      </c>
      <c r="D150" s="188" t="s">
        <v>147</v>
      </c>
      <c r="E150" s="189" t="s">
        <v>1747</v>
      </c>
      <c r="F150" s="190" t="s">
        <v>1748</v>
      </c>
      <c r="G150" s="191" t="s">
        <v>1696</v>
      </c>
      <c r="H150" s="192">
        <v>51</v>
      </c>
      <c r="I150" s="193"/>
      <c r="J150" s="194">
        <f t="shared" si="0"/>
        <v>0</v>
      </c>
      <c r="K150" s="195"/>
      <c r="L150" s="40"/>
      <c r="M150" s="196" t="s">
        <v>1</v>
      </c>
      <c r="N150" s="197" t="s">
        <v>43</v>
      </c>
      <c r="O150" s="72"/>
      <c r="P150" s="198">
        <f t="shared" si="1"/>
        <v>0</v>
      </c>
      <c r="Q150" s="198">
        <v>0</v>
      </c>
      <c r="R150" s="198">
        <f t="shared" si="2"/>
        <v>0</v>
      </c>
      <c r="S150" s="198">
        <v>0</v>
      </c>
      <c r="T150" s="199">
        <f t="shared" si="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0" t="s">
        <v>151</v>
      </c>
      <c r="AT150" s="200" t="s">
        <v>147</v>
      </c>
      <c r="AU150" s="200" t="s">
        <v>86</v>
      </c>
      <c r="AY150" s="18" t="s">
        <v>144</v>
      </c>
      <c r="BE150" s="201">
        <f t="shared" si="4"/>
        <v>0</v>
      </c>
      <c r="BF150" s="201">
        <f t="shared" si="5"/>
        <v>0</v>
      </c>
      <c r="BG150" s="201">
        <f t="shared" si="6"/>
        <v>0</v>
      </c>
      <c r="BH150" s="201">
        <f t="shared" si="7"/>
        <v>0</v>
      </c>
      <c r="BI150" s="201">
        <f t="shared" si="8"/>
        <v>0</v>
      </c>
      <c r="BJ150" s="18" t="s">
        <v>86</v>
      </c>
      <c r="BK150" s="201">
        <f t="shared" si="9"/>
        <v>0</v>
      </c>
      <c r="BL150" s="18" t="s">
        <v>151</v>
      </c>
      <c r="BM150" s="200" t="s">
        <v>443</v>
      </c>
    </row>
    <row r="151" spans="1:65" s="2" customFormat="1" ht="14.45" customHeight="1">
      <c r="A151" s="35"/>
      <c r="B151" s="36"/>
      <c r="C151" s="188" t="s">
        <v>305</v>
      </c>
      <c r="D151" s="188" t="s">
        <v>147</v>
      </c>
      <c r="E151" s="189" t="s">
        <v>1749</v>
      </c>
      <c r="F151" s="190" t="s">
        <v>1750</v>
      </c>
      <c r="G151" s="191" t="s">
        <v>217</v>
      </c>
      <c r="H151" s="192">
        <v>100</v>
      </c>
      <c r="I151" s="193"/>
      <c r="J151" s="194">
        <f t="shared" si="0"/>
        <v>0</v>
      </c>
      <c r="K151" s="195"/>
      <c r="L151" s="40"/>
      <c r="M151" s="196" t="s">
        <v>1</v>
      </c>
      <c r="N151" s="197" t="s">
        <v>43</v>
      </c>
      <c r="O151" s="72"/>
      <c r="P151" s="198">
        <f t="shared" si="1"/>
        <v>0</v>
      </c>
      <c r="Q151" s="198">
        <v>0</v>
      </c>
      <c r="R151" s="198">
        <f t="shared" si="2"/>
        <v>0</v>
      </c>
      <c r="S151" s="198">
        <v>0</v>
      </c>
      <c r="T151" s="199">
        <f t="shared" si="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151</v>
      </c>
      <c r="AT151" s="200" t="s">
        <v>147</v>
      </c>
      <c r="AU151" s="200" t="s">
        <v>86</v>
      </c>
      <c r="AY151" s="18" t="s">
        <v>144</v>
      </c>
      <c r="BE151" s="201">
        <f t="shared" si="4"/>
        <v>0</v>
      </c>
      <c r="BF151" s="201">
        <f t="shared" si="5"/>
        <v>0</v>
      </c>
      <c r="BG151" s="201">
        <f t="shared" si="6"/>
        <v>0</v>
      </c>
      <c r="BH151" s="201">
        <f t="shared" si="7"/>
        <v>0</v>
      </c>
      <c r="BI151" s="201">
        <f t="shared" si="8"/>
        <v>0</v>
      </c>
      <c r="BJ151" s="18" t="s">
        <v>86</v>
      </c>
      <c r="BK151" s="201">
        <f t="shared" si="9"/>
        <v>0</v>
      </c>
      <c r="BL151" s="18" t="s">
        <v>151</v>
      </c>
      <c r="BM151" s="200" t="s">
        <v>451</v>
      </c>
    </row>
    <row r="152" spans="1:65" s="2" customFormat="1" ht="14.45" customHeight="1">
      <c r="A152" s="35"/>
      <c r="B152" s="36"/>
      <c r="C152" s="188" t="s">
        <v>309</v>
      </c>
      <c r="D152" s="188" t="s">
        <v>147</v>
      </c>
      <c r="E152" s="189" t="s">
        <v>1751</v>
      </c>
      <c r="F152" s="190" t="s">
        <v>1752</v>
      </c>
      <c r="G152" s="191" t="s">
        <v>217</v>
      </c>
      <c r="H152" s="192">
        <v>250</v>
      </c>
      <c r="I152" s="193"/>
      <c r="J152" s="194">
        <f t="shared" si="0"/>
        <v>0</v>
      </c>
      <c r="K152" s="195"/>
      <c r="L152" s="40"/>
      <c r="M152" s="196" t="s">
        <v>1</v>
      </c>
      <c r="N152" s="197" t="s">
        <v>43</v>
      </c>
      <c r="O152" s="72"/>
      <c r="P152" s="198">
        <f t="shared" si="1"/>
        <v>0</v>
      </c>
      <c r="Q152" s="198">
        <v>0</v>
      </c>
      <c r="R152" s="198">
        <f t="shared" si="2"/>
        <v>0</v>
      </c>
      <c r="S152" s="198">
        <v>0</v>
      </c>
      <c r="T152" s="199">
        <f t="shared" si="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151</v>
      </c>
      <c r="AT152" s="200" t="s">
        <v>147</v>
      </c>
      <c r="AU152" s="200" t="s">
        <v>86</v>
      </c>
      <c r="AY152" s="18" t="s">
        <v>144</v>
      </c>
      <c r="BE152" s="201">
        <f t="shared" si="4"/>
        <v>0</v>
      </c>
      <c r="BF152" s="201">
        <f t="shared" si="5"/>
        <v>0</v>
      </c>
      <c r="BG152" s="201">
        <f t="shared" si="6"/>
        <v>0</v>
      </c>
      <c r="BH152" s="201">
        <f t="shared" si="7"/>
        <v>0</v>
      </c>
      <c r="BI152" s="201">
        <f t="shared" si="8"/>
        <v>0</v>
      </c>
      <c r="BJ152" s="18" t="s">
        <v>86</v>
      </c>
      <c r="BK152" s="201">
        <f t="shared" si="9"/>
        <v>0</v>
      </c>
      <c r="BL152" s="18" t="s">
        <v>151</v>
      </c>
      <c r="BM152" s="200" t="s">
        <v>460</v>
      </c>
    </row>
    <row r="153" spans="1:65" s="2" customFormat="1" ht="14.45" customHeight="1">
      <c r="A153" s="35"/>
      <c r="B153" s="36"/>
      <c r="C153" s="188" t="s">
        <v>314</v>
      </c>
      <c r="D153" s="188" t="s">
        <v>147</v>
      </c>
      <c r="E153" s="189" t="s">
        <v>1753</v>
      </c>
      <c r="F153" s="190" t="s">
        <v>1754</v>
      </c>
      <c r="G153" s="191" t="s">
        <v>217</v>
      </c>
      <c r="H153" s="192">
        <v>100</v>
      </c>
      <c r="I153" s="193"/>
      <c r="J153" s="194">
        <f t="shared" si="0"/>
        <v>0</v>
      </c>
      <c r="K153" s="195"/>
      <c r="L153" s="40"/>
      <c r="M153" s="196" t="s">
        <v>1</v>
      </c>
      <c r="N153" s="197" t="s">
        <v>43</v>
      </c>
      <c r="O153" s="72"/>
      <c r="P153" s="198">
        <f t="shared" si="1"/>
        <v>0</v>
      </c>
      <c r="Q153" s="198">
        <v>0</v>
      </c>
      <c r="R153" s="198">
        <f t="shared" si="2"/>
        <v>0</v>
      </c>
      <c r="S153" s="198">
        <v>0</v>
      </c>
      <c r="T153" s="199">
        <f t="shared" si="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0" t="s">
        <v>151</v>
      </c>
      <c r="AT153" s="200" t="s">
        <v>147</v>
      </c>
      <c r="AU153" s="200" t="s">
        <v>86</v>
      </c>
      <c r="AY153" s="18" t="s">
        <v>144</v>
      </c>
      <c r="BE153" s="201">
        <f t="shared" si="4"/>
        <v>0</v>
      </c>
      <c r="BF153" s="201">
        <f t="shared" si="5"/>
        <v>0</v>
      </c>
      <c r="BG153" s="201">
        <f t="shared" si="6"/>
        <v>0</v>
      </c>
      <c r="BH153" s="201">
        <f t="shared" si="7"/>
        <v>0</v>
      </c>
      <c r="BI153" s="201">
        <f t="shared" si="8"/>
        <v>0</v>
      </c>
      <c r="BJ153" s="18" t="s">
        <v>86</v>
      </c>
      <c r="BK153" s="201">
        <f t="shared" si="9"/>
        <v>0</v>
      </c>
      <c r="BL153" s="18" t="s">
        <v>151</v>
      </c>
      <c r="BM153" s="200" t="s">
        <v>469</v>
      </c>
    </row>
    <row r="154" spans="1:65" s="2" customFormat="1" ht="14.45" customHeight="1">
      <c r="A154" s="35"/>
      <c r="B154" s="36"/>
      <c r="C154" s="188" t="s">
        <v>319</v>
      </c>
      <c r="D154" s="188" t="s">
        <v>147</v>
      </c>
      <c r="E154" s="189" t="s">
        <v>1755</v>
      </c>
      <c r="F154" s="190" t="s">
        <v>1756</v>
      </c>
      <c r="G154" s="191" t="s">
        <v>217</v>
      </c>
      <c r="H154" s="192">
        <v>250</v>
      </c>
      <c r="I154" s="193"/>
      <c r="J154" s="194">
        <f t="shared" si="0"/>
        <v>0</v>
      </c>
      <c r="K154" s="195"/>
      <c r="L154" s="40"/>
      <c r="M154" s="196" t="s">
        <v>1</v>
      </c>
      <c r="N154" s="197" t="s">
        <v>43</v>
      </c>
      <c r="O154" s="72"/>
      <c r="P154" s="198">
        <f t="shared" si="1"/>
        <v>0</v>
      </c>
      <c r="Q154" s="198">
        <v>0</v>
      </c>
      <c r="R154" s="198">
        <f t="shared" si="2"/>
        <v>0</v>
      </c>
      <c r="S154" s="198">
        <v>0</v>
      </c>
      <c r="T154" s="199">
        <f t="shared" si="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0" t="s">
        <v>151</v>
      </c>
      <c r="AT154" s="200" t="s">
        <v>147</v>
      </c>
      <c r="AU154" s="200" t="s">
        <v>86</v>
      </c>
      <c r="AY154" s="18" t="s">
        <v>144</v>
      </c>
      <c r="BE154" s="201">
        <f t="shared" si="4"/>
        <v>0</v>
      </c>
      <c r="BF154" s="201">
        <f t="shared" si="5"/>
        <v>0</v>
      </c>
      <c r="BG154" s="201">
        <f t="shared" si="6"/>
        <v>0</v>
      </c>
      <c r="BH154" s="201">
        <f t="shared" si="7"/>
        <v>0</v>
      </c>
      <c r="BI154" s="201">
        <f t="shared" si="8"/>
        <v>0</v>
      </c>
      <c r="BJ154" s="18" t="s">
        <v>86</v>
      </c>
      <c r="BK154" s="201">
        <f t="shared" si="9"/>
        <v>0</v>
      </c>
      <c r="BL154" s="18" t="s">
        <v>151</v>
      </c>
      <c r="BM154" s="200" t="s">
        <v>483</v>
      </c>
    </row>
    <row r="155" spans="1:65" s="2" customFormat="1" ht="14.45" customHeight="1">
      <c r="A155" s="35"/>
      <c r="B155" s="36"/>
      <c r="C155" s="188" t="s">
        <v>323</v>
      </c>
      <c r="D155" s="188" t="s">
        <v>147</v>
      </c>
      <c r="E155" s="189" t="s">
        <v>1757</v>
      </c>
      <c r="F155" s="190" t="s">
        <v>1758</v>
      </c>
      <c r="G155" s="191" t="s">
        <v>217</v>
      </c>
      <c r="H155" s="192">
        <v>600</v>
      </c>
      <c r="I155" s="193"/>
      <c r="J155" s="194">
        <f t="shared" si="0"/>
        <v>0</v>
      </c>
      <c r="K155" s="195"/>
      <c r="L155" s="40"/>
      <c r="M155" s="196" t="s">
        <v>1</v>
      </c>
      <c r="N155" s="197" t="s">
        <v>43</v>
      </c>
      <c r="O155" s="72"/>
      <c r="P155" s="198">
        <f t="shared" si="1"/>
        <v>0</v>
      </c>
      <c r="Q155" s="198">
        <v>0</v>
      </c>
      <c r="R155" s="198">
        <f t="shared" si="2"/>
        <v>0</v>
      </c>
      <c r="S155" s="198">
        <v>0</v>
      </c>
      <c r="T155" s="199">
        <f t="shared" si="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0" t="s">
        <v>151</v>
      </c>
      <c r="AT155" s="200" t="s">
        <v>147</v>
      </c>
      <c r="AU155" s="200" t="s">
        <v>86</v>
      </c>
      <c r="AY155" s="18" t="s">
        <v>144</v>
      </c>
      <c r="BE155" s="201">
        <f t="shared" si="4"/>
        <v>0</v>
      </c>
      <c r="BF155" s="201">
        <f t="shared" si="5"/>
        <v>0</v>
      </c>
      <c r="BG155" s="201">
        <f t="shared" si="6"/>
        <v>0</v>
      </c>
      <c r="BH155" s="201">
        <f t="shared" si="7"/>
        <v>0</v>
      </c>
      <c r="BI155" s="201">
        <f t="shared" si="8"/>
        <v>0</v>
      </c>
      <c r="BJ155" s="18" t="s">
        <v>86</v>
      </c>
      <c r="BK155" s="201">
        <f t="shared" si="9"/>
        <v>0</v>
      </c>
      <c r="BL155" s="18" t="s">
        <v>151</v>
      </c>
      <c r="BM155" s="200" t="s">
        <v>498</v>
      </c>
    </row>
    <row r="156" spans="1:65" s="2" customFormat="1" ht="14.45" customHeight="1">
      <c r="A156" s="35"/>
      <c r="B156" s="36"/>
      <c r="C156" s="188" t="s">
        <v>327</v>
      </c>
      <c r="D156" s="188" t="s">
        <v>147</v>
      </c>
      <c r="E156" s="189" t="s">
        <v>1759</v>
      </c>
      <c r="F156" s="190" t="s">
        <v>1760</v>
      </c>
      <c r="G156" s="191" t="s">
        <v>217</v>
      </c>
      <c r="H156" s="192">
        <v>150</v>
      </c>
      <c r="I156" s="193"/>
      <c r="J156" s="194">
        <f t="shared" ref="J156:J187" si="10">ROUND(I156*H156,2)</f>
        <v>0</v>
      </c>
      <c r="K156" s="195"/>
      <c r="L156" s="40"/>
      <c r="M156" s="196" t="s">
        <v>1</v>
      </c>
      <c r="N156" s="197" t="s">
        <v>43</v>
      </c>
      <c r="O156" s="72"/>
      <c r="P156" s="198">
        <f t="shared" ref="P156:P187" si="11">O156*H156</f>
        <v>0</v>
      </c>
      <c r="Q156" s="198">
        <v>0</v>
      </c>
      <c r="R156" s="198">
        <f t="shared" ref="R156:R187" si="12">Q156*H156</f>
        <v>0</v>
      </c>
      <c r="S156" s="198">
        <v>0</v>
      </c>
      <c r="T156" s="199">
        <f t="shared" ref="T156:T187" si="13"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0" t="s">
        <v>151</v>
      </c>
      <c r="AT156" s="200" t="s">
        <v>147</v>
      </c>
      <c r="AU156" s="200" t="s">
        <v>86</v>
      </c>
      <c r="AY156" s="18" t="s">
        <v>144</v>
      </c>
      <c r="BE156" s="201">
        <f t="shared" ref="BE156:BE172" si="14">IF(N156="základní",J156,0)</f>
        <v>0</v>
      </c>
      <c r="BF156" s="201">
        <f t="shared" ref="BF156:BF172" si="15">IF(N156="snížená",J156,0)</f>
        <v>0</v>
      </c>
      <c r="BG156" s="201">
        <f t="shared" ref="BG156:BG172" si="16">IF(N156="zákl. přenesená",J156,0)</f>
        <v>0</v>
      </c>
      <c r="BH156" s="201">
        <f t="shared" ref="BH156:BH172" si="17">IF(N156="sníž. přenesená",J156,0)</f>
        <v>0</v>
      </c>
      <c r="BI156" s="201">
        <f t="shared" ref="BI156:BI172" si="18">IF(N156="nulová",J156,0)</f>
        <v>0</v>
      </c>
      <c r="BJ156" s="18" t="s">
        <v>86</v>
      </c>
      <c r="BK156" s="201">
        <f t="shared" ref="BK156:BK172" si="19">ROUND(I156*H156,2)</f>
        <v>0</v>
      </c>
      <c r="BL156" s="18" t="s">
        <v>151</v>
      </c>
      <c r="BM156" s="200" t="s">
        <v>509</v>
      </c>
    </row>
    <row r="157" spans="1:65" s="2" customFormat="1" ht="14.45" customHeight="1">
      <c r="A157" s="35"/>
      <c r="B157" s="36"/>
      <c r="C157" s="188" t="s">
        <v>331</v>
      </c>
      <c r="D157" s="188" t="s">
        <v>147</v>
      </c>
      <c r="E157" s="189" t="s">
        <v>1761</v>
      </c>
      <c r="F157" s="190" t="s">
        <v>1762</v>
      </c>
      <c r="G157" s="191" t="s">
        <v>217</v>
      </c>
      <c r="H157" s="192">
        <v>150</v>
      </c>
      <c r="I157" s="193"/>
      <c r="J157" s="194">
        <f t="shared" si="10"/>
        <v>0</v>
      </c>
      <c r="K157" s="195"/>
      <c r="L157" s="40"/>
      <c r="M157" s="196" t="s">
        <v>1</v>
      </c>
      <c r="N157" s="197" t="s">
        <v>43</v>
      </c>
      <c r="O157" s="72"/>
      <c r="P157" s="198">
        <f t="shared" si="11"/>
        <v>0</v>
      </c>
      <c r="Q157" s="198">
        <v>0</v>
      </c>
      <c r="R157" s="198">
        <f t="shared" si="12"/>
        <v>0</v>
      </c>
      <c r="S157" s="198">
        <v>0</v>
      </c>
      <c r="T157" s="199">
        <f t="shared" si="1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0" t="s">
        <v>151</v>
      </c>
      <c r="AT157" s="200" t="s">
        <v>147</v>
      </c>
      <c r="AU157" s="200" t="s">
        <v>86</v>
      </c>
      <c r="AY157" s="18" t="s">
        <v>144</v>
      </c>
      <c r="BE157" s="201">
        <f t="shared" si="14"/>
        <v>0</v>
      </c>
      <c r="BF157" s="201">
        <f t="shared" si="15"/>
        <v>0</v>
      </c>
      <c r="BG157" s="201">
        <f t="shared" si="16"/>
        <v>0</v>
      </c>
      <c r="BH157" s="201">
        <f t="shared" si="17"/>
        <v>0</v>
      </c>
      <c r="BI157" s="201">
        <f t="shared" si="18"/>
        <v>0</v>
      </c>
      <c r="BJ157" s="18" t="s">
        <v>86</v>
      </c>
      <c r="BK157" s="201">
        <f t="shared" si="19"/>
        <v>0</v>
      </c>
      <c r="BL157" s="18" t="s">
        <v>151</v>
      </c>
      <c r="BM157" s="200" t="s">
        <v>517</v>
      </c>
    </row>
    <row r="158" spans="1:65" s="2" customFormat="1" ht="14.45" customHeight="1">
      <c r="A158" s="35"/>
      <c r="B158" s="36"/>
      <c r="C158" s="188" t="s">
        <v>335</v>
      </c>
      <c r="D158" s="188" t="s">
        <v>147</v>
      </c>
      <c r="E158" s="189" t="s">
        <v>1763</v>
      </c>
      <c r="F158" s="190" t="s">
        <v>1764</v>
      </c>
      <c r="G158" s="191" t="s">
        <v>217</v>
      </c>
      <c r="H158" s="192">
        <v>100</v>
      </c>
      <c r="I158" s="193"/>
      <c r="J158" s="194">
        <f t="shared" si="10"/>
        <v>0</v>
      </c>
      <c r="K158" s="195"/>
      <c r="L158" s="40"/>
      <c r="M158" s="196" t="s">
        <v>1</v>
      </c>
      <c r="N158" s="197" t="s">
        <v>43</v>
      </c>
      <c r="O158" s="72"/>
      <c r="P158" s="198">
        <f t="shared" si="11"/>
        <v>0</v>
      </c>
      <c r="Q158" s="198">
        <v>0</v>
      </c>
      <c r="R158" s="198">
        <f t="shared" si="12"/>
        <v>0</v>
      </c>
      <c r="S158" s="198">
        <v>0</v>
      </c>
      <c r="T158" s="199">
        <f t="shared" si="13"/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0" t="s">
        <v>151</v>
      </c>
      <c r="AT158" s="200" t="s">
        <v>147</v>
      </c>
      <c r="AU158" s="200" t="s">
        <v>86</v>
      </c>
      <c r="AY158" s="18" t="s">
        <v>144</v>
      </c>
      <c r="BE158" s="201">
        <f t="shared" si="14"/>
        <v>0</v>
      </c>
      <c r="BF158" s="201">
        <f t="shared" si="15"/>
        <v>0</v>
      </c>
      <c r="BG158" s="201">
        <f t="shared" si="16"/>
        <v>0</v>
      </c>
      <c r="BH158" s="201">
        <f t="shared" si="17"/>
        <v>0</v>
      </c>
      <c r="BI158" s="201">
        <f t="shared" si="18"/>
        <v>0</v>
      </c>
      <c r="BJ158" s="18" t="s">
        <v>86</v>
      </c>
      <c r="BK158" s="201">
        <f t="shared" si="19"/>
        <v>0</v>
      </c>
      <c r="BL158" s="18" t="s">
        <v>151</v>
      </c>
      <c r="BM158" s="200" t="s">
        <v>530</v>
      </c>
    </row>
    <row r="159" spans="1:65" s="2" customFormat="1" ht="14.45" customHeight="1">
      <c r="A159" s="35"/>
      <c r="B159" s="36"/>
      <c r="C159" s="188" t="s">
        <v>342</v>
      </c>
      <c r="D159" s="188" t="s">
        <v>147</v>
      </c>
      <c r="E159" s="189" t="s">
        <v>1765</v>
      </c>
      <c r="F159" s="190" t="s">
        <v>1766</v>
      </c>
      <c r="G159" s="191" t="s">
        <v>217</v>
      </c>
      <c r="H159" s="192">
        <v>1500</v>
      </c>
      <c r="I159" s="193"/>
      <c r="J159" s="194">
        <f t="shared" si="10"/>
        <v>0</v>
      </c>
      <c r="K159" s="195"/>
      <c r="L159" s="40"/>
      <c r="M159" s="196" t="s">
        <v>1</v>
      </c>
      <c r="N159" s="197" t="s">
        <v>43</v>
      </c>
      <c r="O159" s="72"/>
      <c r="P159" s="198">
        <f t="shared" si="11"/>
        <v>0</v>
      </c>
      <c r="Q159" s="198">
        <v>0</v>
      </c>
      <c r="R159" s="198">
        <f t="shared" si="12"/>
        <v>0</v>
      </c>
      <c r="S159" s="198">
        <v>0</v>
      </c>
      <c r="T159" s="199">
        <f t="shared" si="13"/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0" t="s">
        <v>151</v>
      </c>
      <c r="AT159" s="200" t="s">
        <v>147</v>
      </c>
      <c r="AU159" s="200" t="s">
        <v>86</v>
      </c>
      <c r="AY159" s="18" t="s">
        <v>144</v>
      </c>
      <c r="BE159" s="201">
        <f t="shared" si="14"/>
        <v>0</v>
      </c>
      <c r="BF159" s="201">
        <f t="shared" si="15"/>
        <v>0</v>
      </c>
      <c r="BG159" s="201">
        <f t="shared" si="16"/>
        <v>0</v>
      </c>
      <c r="BH159" s="201">
        <f t="shared" si="17"/>
        <v>0</v>
      </c>
      <c r="BI159" s="201">
        <f t="shared" si="18"/>
        <v>0</v>
      </c>
      <c r="BJ159" s="18" t="s">
        <v>86</v>
      </c>
      <c r="BK159" s="201">
        <f t="shared" si="19"/>
        <v>0</v>
      </c>
      <c r="BL159" s="18" t="s">
        <v>151</v>
      </c>
      <c r="BM159" s="200" t="s">
        <v>540</v>
      </c>
    </row>
    <row r="160" spans="1:65" s="2" customFormat="1" ht="14.45" customHeight="1">
      <c r="A160" s="35"/>
      <c r="B160" s="36"/>
      <c r="C160" s="188" t="s">
        <v>349</v>
      </c>
      <c r="D160" s="188" t="s">
        <v>147</v>
      </c>
      <c r="E160" s="189" t="s">
        <v>1767</v>
      </c>
      <c r="F160" s="190" t="s">
        <v>1768</v>
      </c>
      <c r="G160" s="191" t="s">
        <v>217</v>
      </c>
      <c r="H160" s="192">
        <v>65</v>
      </c>
      <c r="I160" s="193"/>
      <c r="J160" s="194">
        <f t="shared" si="10"/>
        <v>0</v>
      </c>
      <c r="K160" s="195"/>
      <c r="L160" s="40"/>
      <c r="M160" s="196" t="s">
        <v>1</v>
      </c>
      <c r="N160" s="197" t="s">
        <v>43</v>
      </c>
      <c r="O160" s="72"/>
      <c r="P160" s="198">
        <f t="shared" si="11"/>
        <v>0</v>
      </c>
      <c r="Q160" s="198">
        <v>0</v>
      </c>
      <c r="R160" s="198">
        <f t="shared" si="12"/>
        <v>0</v>
      </c>
      <c r="S160" s="198">
        <v>0</v>
      </c>
      <c r="T160" s="199">
        <f t="shared" si="1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0" t="s">
        <v>151</v>
      </c>
      <c r="AT160" s="200" t="s">
        <v>147</v>
      </c>
      <c r="AU160" s="200" t="s">
        <v>86</v>
      </c>
      <c r="AY160" s="18" t="s">
        <v>144</v>
      </c>
      <c r="BE160" s="201">
        <f t="shared" si="14"/>
        <v>0</v>
      </c>
      <c r="BF160" s="201">
        <f t="shared" si="15"/>
        <v>0</v>
      </c>
      <c r="BG160" s="201">
        <f t="shared" si="16"/>
        <v>0</v>
      </c>
      <c r="BH160" s="201">
        <f t="shared" si="17"/>
        <v>0</v>
      </c>
      <c r="BI160" s="201">
        <f t="shared" si="18"/>
        <v>0</v>
      </c>
      <c r="BJ160" s="18" t="s">
        <v>86</v>
      </c>
      <c r="BK160" s="201">
        <f t="shared" si="19"/>
        <v>0</v>
      </c>
      <c r="BL160" s="18" t="s">
        <v>151</v>
      </c>
      <c r="BM160" s="200" t="s">
        <v>553</v>
      </c>
    </row>
    <row r="161" spans="1:65" s="2" customFormat="1" ht="14.45" customHeight="1">
      <c r="A161" s="35"/>
      <c r="B161" s="36"/>
      <c r="C161" s="188" t="s">
        <v>354</v>
      </c>
      <c r="D161" s="188" t="s">
        <v>147</v>
      </c>
      <c r="E161" s="189" t="s">
        <v>1769</v>
      </c>
      <c r="F161" s="190" t="s">
        <v>1770</v>
      </c>
      <c r="G161" s="191" t="s">
        <v>217</v>
      </c>
      <c r="H161" s="192">
        <v>65</v>
      </c>
      <c r="I161" s="193"/>
      <c r="J161" s="194">
        <f t="shared" si="10"/>
        <v>0</v>
      </c>
      <c r="K161" s="195"/>
      <c r="L161" s="40"/>
      <c r="M161" s="196" t="s">
        <v>1</v>
      </c>
      <c r="N161" s="197" t="s">
        <v>43</v>
      </c>
      <c r="O161" s="72"/>
      <c r="P161" s="198">
        <f t="shared" si="11"/>
        <v>0</v>
      </c>
      <c r="Q161" s="198">
        <v>0</v>
      </c>
      <c r="R161" s="198">
        <f t="shared" si="12"/>
        <v>0</v>
      </c>
      <c r="S161" s="198">
        <v>0</v>
      </c>
      <c r="T161" s="199">
        <f t="shared" si="1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0" t="s">
        <v>151</v>
      </c>
      <c r="AT161" s="200" t="s">
        <v>147</v>
      </c>
      <c r="AU161" s="200" t="s">
        <v>86</v>
      </c>
      <c r="AY161" s="18" t="s">
        <v>144</v>
      </c>
      <c r="BE161" s="201">
        <f t="shared" si="14"/>
        <v>0</v>
      </c>
      <c r="BF161" s="201">
        <f t="shared" si="15"/>
        <v>0</v>
      </c>
      <c r="BG161" s="201">
        <f t="shared" si="16"/>
        <v>0</v>
      </c>
      <c r="BH161" s="201">
        <f t="shared" si="17"/>
        <v>0</v>
      </c>
      <c r="BI161" s="201">
        <f t="shared" si="18"/>
        <v>0</v>
      </c>
      <c r="BJ161" s="18" t="s">
        <v>86</v>
      </c>
      <c r="BK161" s="201">
        <f t="shared" si="19"/>
        <v>0</v>
      </c>
      <c r="BL161" s="18" t="s">
        <v>151</v>
      </c>
      <c r="BM161" s="200" t="s">
        <v>563</v>
      </c>
    </row>
    <row r="162" spans="1:65" s="2" customFormat="1" ht="14.45" customHeight="1">
      <c r="A162" s="35"/>
      <c r="B162" s="36"/>
      <c r="C162" s="188" t="s">
        <v>361</v>
      </c>
      <c r="D162" s="188" t="s">
        <v>147</v>
      </c>
      <c r="E162" s="189" t="s">
        <v>1771</v>
      </c>
      <c r="F162" s="190" t="s">
        <v>1772</v>
      </c>
      <c r="G162" s="191" t="s">
        <v>217</v>
      </c>
      <c r="H162" s="192">
        <v>130</v>
      </c>
      <c r="I162" s="193"/>
      <c r="J162" s="194">
        <f t="shared" si="10"/>
        <v>0</v>
      </c>
      <c r="K162" s="195"/>
      <c r="L162" s="40"/>
      <c r="M162" s="196" t="s">
        <v>1</v>
      </c>
      <c r="N162" s="197" t="s">
        <v>43</v>
      </c>
      <c r="O162" s="72"/>
      <c r="P162" s="198">
        <f t="shared" si="11"/>
        <v>0</v>
      </c>
      <c r="Q162" s="198">
        <v>0</v>
      </c>
      <c r="R162" s="198">
        <f t="shared" si="12"/>
        <v>0</v>
      </c>
      <c r="S162" s="198">
        <v>0</v>
      </c>
      <c r="T162" s="199">
        <f t="shared" si="13"/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0" t="s">
        <v>151</v>
      </c>
      <c r="AT162" s="200" t="s">
        <v>147</v>
      </c>
      <c r="AU162" s="200" t="s">
        <v>86</v>
      </c>
      <c r="AY162" s="18" t="s">
        <v>144</v>
      </c>
      <c r="BE162" s="201">
        <f t="shared" si="14"/>
        <v>0</v>
      </c>
      <c r="BF162" s="201">
        <f t="shared" si="15"/>
        <v>0</v>
      </c>
      <c r="BG162" s="201">
        <f t="shared" si="16"/>
        <v>0</v>
      </c>
      <c r="BH162" s="201">
        <f t="shared" si="17"/>
        <v>0</v>
      </c>
      <c r="BI162" s="201">
        <f t="shared" si="18"/>
        <v>0</v>
      </c>
      <c r="BJ162" s="18" t="s">
        <v>86</v>
      </c>
      <c r="BK162" s="201">
        <f t="shared" si="19"/>
        <v>0</v>
      </c>
      <c r="BL162" s="18" t="s">
        <v>151</v>
      </c>
      <c r="BM162" s="200" t="s">
        <v>573</v>
      </c>
    </row>
    <row r="163" spans="1:65" s="2" customFormat="1" ht="14.45" customHeight="1">
      <c r="A163" s="35"/>
      <c r="B163" s="36"/>
      <c r="C163" s="188" t="s">
        <v>366</v>
      </c>
      <c r="D163" s="188" t="s">
        <v>147</v>
      </c>
      <c r="E163" s="189" t="s">
        <v>1773</v>
      </c>
      <c r="F163" s="190" t="s">
        <v>1774</v>
      </c>
      <c r="G163" s="191" t="s">
        <v>1696</v>
      </c>
      <c r="H163" s="192">
        <v>55</v>
      </c>
      <c r="I163" s="193"/>
      <c r="J163" s="194">
        <f t="shared" si="10"/>
        <v>0</v>
      </c>
      <c r="K163" s="195"/>
      <c r="L163" s="40"/>
      <c r="M163" s="196" t="s">
        <v>1</v>
      </c>
      <c r="N163" s="197" t="s">
        <v>43</v>
      </c>
      <c r="O163" s="72"/>
      <c r="P163" s="198">
        <f t="shared" si="11"/>
        <v>0</v>
      </c>
      <c r="Q163" s="198">
        <v>0</v>
      </c>
      <c r="R163" s="198">
        <f t="shared" si="12"/>
        <v>0</v>
      </c>
      <c r="S163" s="198">
        <v>0</v>
      </c>
      <c r="T163" s="199">
        <f t="shared" si="1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0" t="s">
        <v>151</v>
      </c>
      <c r="AT163" s="200" t="s">
        <v>147</v>
      </c>
      <c r="AU163" s="200" t="s">
        <v>86</v>
      </c>
      <c r="AY163" s="18" t="s">
        <v>144</v>
      </c>
      <c r="BE163" s="201">
        <f t="shared" si="14"/>
        <v>0</v>
      </c>
      <c r="BF163" s="201">
        <f t="shared" si="15"/>
        <v>0</v>
      </c>
      <c r="BG163" s="201">
        <f t="shared" si="16"/>
        <v>0</v>
      </c>
      <c r="BH163" s="201">
        <f t="shared" si="17"/>
        <v>0</v>
      </c>
      <c r="BI163" s="201">
        <f t="shared" si="18"/>
        <v>0</v>
      </c>
      <c r="BJ163" s="18" t="s">
        <v>86</v>
      </c>
      <c r="BK163" s="201">
        <f t="shared" si="19"/>
        <v>0</v>
      </c>
      <c r="BL163" s="18" t="s">
        <v>151</v>
      </c>
      <c r="BM163" s="200" t="s">
        <v>581</v>
      </c>
    </row>
    <row r="164" spans="1:65" s="2" customFormat="1" ht="14.45" customHeight="1">
      <c r="A164" s="35"/>
      <c r="B164" s="36"/>
      <c r="C164" s="188" t="s">
        <v>370</v>
      </c>
      <c r="D164" s="188" t="s">
        <v>147</v>
      </c>
      <c r="E164" s="189" t="s">
        <v>1775</v>
      </c>
      <c r="F164" s="190" t="s">
        <v>1776</v>
      </c>
      <c r="G164" s="191" t="s">
        <v>1696</v>
      </c>
      <c r="H164" s="192">
        <v>12</v>
      </c>
      <c r="I164" s="193"/>
      <c r="J164" s="194">
        <f t="shared" si="10"/>
        <v>0</v>
      </c>
      <c r="K164" s="195"/>
      <c r="L164" s="40"/>
      <c r="M164" s="196" t="s">
        <v>1</v>
      </c>
      <c r="N164" s="197" t="s">
        <v>43</v>
      </c>
      <c r="O164" s="72"/>
      <c r="P164" s="198">
        <f t="shared" si="11"/>
        <v>0</v>
      </c>
      <c r="Q164" s="198">
        <v>0</v>
      </c>
      <c r="R164" s="198">
        <f t="shared" si="12"/>
        <v>0</v>
      </c>
      <c r="S164" s="198">
        <v>0</v>
      </c>
      <c r="T164" s="199">
        <f t="shared" si="1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151</v>
      </c>
      <c r="AT164" s="200" t="s">
        <v>147</v>
      </c>
      <c r="AU164" s="200" t="s">
        <v>86</v>
      </c>
      <c r="AY164" s="18" t="s">
        <v>144</v>
      </c>
      <c r="BE164" s="201">
        <f t="shared" si="14"/>
        <v>0</v>
      </c>
      <c r="BF164" s="201">
        <f t="shared" si="15"/>
        <v>0</v>
      </c>
      <c r="BG164" s="201">
        <f t="shared" si="16"/>
        <v>0</v>
      </c>
      <c r="BH164" s="201">
        <f t="shared" si="17"/>
        <v>0</v>
      </c>
      <c r="BI164" s="201">
        <f t="shared" si="18"/>
        <v>0</v>
      </c>
      <c r="BJ164" s="18" t="s">
        <v>86</v>
      </c>
      <c r="BK164" s="201">
        <f t="shared" si="19"/>
        <v>0</v>
      </c>
      <c r="BL164" s="18" t="s">
        <v>151</v>
      </c>
      <c r="BM164" s="200" t="s">
        <v>590</v>
      </c>
    </row>
    <row r="165" spans="1:65" s="2" customFormat="1" ht="14.45" customHeight="1">
      <c r="A165" s="35"/>
      <c r="B165" s="36"/>
      <c r="C165" s="188" t="s">
        <v>375</v>
      </c>
      <c r="D165" s="188" t="s">
        <v>147</v>
      </c>
      <c r="E165" s="189" t="s">
        <v>1777</v>
      </c>
      <c r="F165" s="190" t="s">
        <v>1778</v>
      </c>
      <c r="G165" s="191" t="s">
        <v>1696</v>
      </c>
      <c r="H165" s="192">
        <v>15</v>
      </c>
      <c r="I165" s="193"/>
      <c r="J165" s="194">
        <f t="shared" si="10"/>
        <v>0</v>
      </c>
      <c r="K165" s="195"/>
      <c r="L165" s="40"/>
      <c r="M165" s="196" t="s">
        <v>1</v>
      </c>
      <c r="N165" s="197" t="s">
        <v>43</v>
      </c>
      <c r="O165" s="72"/>
      <c r="P165" s="198">
        <f t="shared" si="11"/>
        <v>0</v>
      </c>
      <c r="Q165" s="198">
        <v>0</v>
      </c>
      <c r="R165" s="198">
        <f t="shared" si="12"/>
        <v>0</v>
      </c>
      <c r="S165" s="198">
        <v>0</v>
      </c>
      <c r="T165" s="199">
        <f t="shared" si="1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0" t="s">
        <v>151</v>
      </c>
      <c r="AT165" s="200" t="s">
        <v>147</v>
      </c>
      <c r="AU165" s="200" t="s">
        <v>86</v>
      </c>
      <c r="AY165" s="18" t="s">
        <v>144</v>
      </c>
      <c r="BE165" s="201">
        <f t="shared" si="14"/>
        <v>0</v>
      </c>
      <c r="BF165" s="201">
        <f t="shared" si="15"/>
        <v>0</v>
      </c>
      <c r="BG165" s="201">
        <f t="shared" si="16"/>
        <v>0</v>
      </c>
      <c r="BH165" s="201">
        <f t="shared" si="17"/>
        <v>0</v>
      </c>
      <c r="BI165" s="201">
        <f t="shared" si="18"/>
        <v>0</v>
      </c>
      <c r="BJ165" s="18" t="s">
        <v>86</v>
      </c>
      <c r="BK165" s="201">
        <f t="shared" si="19"/>
        <v>0</v>
      </c>
      <c r="BL165" s="18" t="s">
        <v>151</v>
      </c>
      <c r="BM165" s="200" t="s">
        <v>598</v>
      </c>
    </row>
    <row r="166" spans="1:65" s="2" customFormat="1" ht="14.45" customHeight="1">
      <c r="A166" s="35"/>
      <c r="B166" s="36"/>
      <c r="C166" s="188" t="s">
        <v>382</v>
      </c>
      <c r="D166" s="188" t="s">
        <v>147</v>
      </c>
      <c r="E166" s="189" t="s">
        <v>1779</v>
      </c>
      <c r="F166" s="190" t="s">
        <v>1780</v>
      </c>
      <c r="G166" s="191" t="s">
        <v>217</v>
      </c>
      <c r="H166" s="192">
        <v>10</v>
      </c>
      <c r="I166" s="193"/>
      <c r="J166" s="194">
        <f t="shared" si="10"/>
        <v>0</v>
      </c>
      <c r="K166" s="195"/>
      <c r="L166" s="40"/>
      <c r="M166" s="196" t="s">
        <v>1</v>
      </c>
      <c r="N166" s="197" t="s">
        <v>43</v>
      </c>
      <c r="O166" s="72"/>
      <c r="P166" s="198">
        <f t="shared" si="11"/>
        <v>0</v>
      </c>
      <c r="Q166" s="198">
        <v>0</v>
      </c>
      <c r="R166" s="198">
        <f t="shared" si="12"/>
        <v>0</v>
      </c>
      <c r="S166" s="198">
        <v>0</v>
      </c>
      <c r="T166" s="199">
        <f t="shared" si="1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151</v>
      </c>
      <c r="AT166" s="200" t="s">
        <v>147</v>
      </c>
      <c r="AU166" s="200" t="s">
        <v>86</v>
      </c>
      <c r="AY166" s="18" t="s">
        <v>144</v>
      </c>
      <c r="BE166" s="201">
        <f t="shared" si="14"/>
        <v>0</v>
      </c>
      <c r="BF166" s="201">
        <f t="shared" si="15"/>
        <v>0</v>
      </c>
      <c r="BG166" s="201">
        <f t="shared" si="16"/>
        <v>0</v>
      </c>
      <c r="BH166" s="201">
        <f t="shared" si="17"/>
        <v>0</v>
      </c>
      <c r="BI166" s="201">
        <f t="shared" si="18"/>
        <v>0</v>
      </c>
      <c r="BJ166" s="18" t="s">
        <v>86</v>
      </c>
      <c r="BK166" s="201">
        <f t="shared" si="19"/>
        <v>0</v>
      </c>
      <c r="BL166" s="18" t="s">
        <v>151</v>
      </c>
      <c r="BM166" s="200" t="s">
        <v>611</v>
      </c>
    </row>
    <row r="167" spans="1:65" s="2" customFormat="1" ht="14.45" customHeight="1">
      <c r="A167" s="35"/>
      <c r="B167" s="36"/>
      <c r="C167" s="188" t="s">
        <v>387</v>
      </c>
      <c r="D167" s="188" t="s">
        <v>147</v>
      </c>
      <c r="E167" s="189" t="s">
        <v>1781</v>
      </c>
      <c r="F167" s="190" t="s">
        <v>1782</v>
      </c>
      <c r="G167" s="191" t="s">
        <v>217</v>
      </c>
      <c r="H167" s="192">
        <v>10</v>
      </c>
      <c r="I167" s="193"/>
      <c r="J167" s="194">
        <f t="shared" si="10"/>
        <v>0</v>
      </c>
      <c r="K167" s="195"/>
      <c r="L167" s="40"/>
      <c r="M167" s="196" t="s">
        <v>1</v>
      </c>
      <c r="N167" s="197" t="s">
        <v>43</v>
      </c>
      <c r="O167" s="72"/>
      <c r="P167" s="198">
        <f t="shared" si="11"/>
        <v>0</v>
      </c>
      <c r="Q167" s="198">
        <v>0</v>
      </c>
      <c r="R167" s="198">
        <f t="shared" si="12"/>
        <v>0</v>
      </c>
      <c r="S167" s="198">
        <v>0</v>
      </c>
      <c r="T167" s="199">
        <f t="shared" si="1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0" t="s">
        <v>151</v>
      </c>
      <c r="AT167" s="200" t="s">
        <v>147</v>
      </c>
      <c r="AU167" s="200" t="s">
        <v>86</v>
      </c>
      <c r="AY167" s="18" t="s">
        <v>144</v>
      </c>
      <c r="BE167" s="201">
        <f t="shared" si="14"/>
        <v>0</v>
      </c>
      <c r="BF167" s="201">
        <f t="shared" si="15"/>
        <v>0</v>
      </c>
      <c r="BG167" s="201">
        <f t="shared" si="16"/>
        <v>0</v>
      </c>
      <c r="BH167" s="201">
        <f t="shared" si="17"/>
        <v>0</v>
      </c>
      <c r="BI167" s="201">
        <f t="shared" si="18"/>
        <v>0</v>
      </c>
      <c r="BJ167" s="18" t="s">
        <v>86</v>
      </c>
      <c r="BK167" s="201">
        <f t="shared" si="19"/>
        <v>0</v>
      </c>
      <c r="BL167" s="18" t="s">
        <v>151</v>
      </c>
      <c r="BM167" s="200" t="s">
        <v>621</v>
      </c>
    </row>
    <row r="168" spans="1:65" s="2" customFormat="1" ht="24.2" customHeight="1">
      <c r="A168" s="35"/>
      <c r="B168" s="36"/>
      <c r="C168" s="188" t="s">
        <v>393</v>
      </c>
      <c r="D168" s="188" t="s">
        <v>147</v>
      </c>
      <c r="E168" s="189" t="s">
        <v>1783</v>
      </c>
      <c r="F168" s="190" t="s">
        <v>1784</v>
      </c>
      <c r="G168" s="191" t="s">
        <v>217</v>
      </c>
      <c r="H168" s="192">
        <v>100</v>
      </c>
      <c r="I168" s="193"/>
      <c r="J168" s="194">
        <f t="shared" si="10"/>
        <v>0</v>
      </c>
      <c r="K168" s="195"/>
      <c r="L168" s="40"/>
      <c r="M168" s="196" t="s">
        <v>1</v>
      </c>
      <c r="N168" s="197" t="s">
        <v>43</v>
      </c>
      <c r="O168" s="72"/>
      <c r="P168" s="198">
        <f t="shared" si="11"/>
        <v>0</v>
      </c>
      <c r="Q168" s="198">
        <v>0</v>
      </c>
      <c r="R168" s="198">
        <f t="shared" si="12"/>
        <v>0</v>
      </c>
      <c r="S168" s="198">
        <v>0</v>
      </c>
      <c r="T168" s="199">
        <f t="shared" si="1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151</v>
      </c>
      <c r="AT168" s="200" t="s">
        <v>147</v>
      </c>
      <c r="AU168" s="200" t="s">
        <v>86</v>
      </c>
      <c r="AY168" s="18" t="s">
        <v>144</v>
      </c>
      <c r="BE168" s="201">
        <f t="shared" si="14"/>
        <v>0</v>
      </c>
      <c r="BF168" s="201">
        <f t="shared" si="15"/>
        <v>0</v>
      </c>
      <c r="BG168" s="201">
        <f t="shared" si="16"/>
        <v>0</v>
      </c>
      <c r="BH168" s="201">
        <f t="shared" si="17"/>
        <v>0</v>
      </c>
      <c r="BI168" s="201">
        <f t="shared" si="18"/>
        <v>0</v>
      </c>
      <c r="BJ168" s="18" t="s">
        <v>86</v>
      </c>
      <c r="BK168" s="201">
        <f t="shared" si="19"/>
        <v>0</v>
      </c>
      <c r="BL168" s="18" t="s">
        <v>151</v>
      </c>
      <c r="BM168" s="200" t="s">
        <v>631</v>
      </c>
    </row>
    <row r="169" spans="1:65" s="2" customFormat="1" ht="49.15" customHeight="1">
      <c r="A169" s="35"/>
      <c r="B169" s="36"/>
      <c r="C169" s="188" t="s">
        <v>399</v>
      </c>
      <c r="D169" s="188" t="s">
        <v>147</v>
      </c>
      <c r="E169" s="189" t="s">
        <v>1785</v>
      </c>
      <c r="F169" s="190" t="s">
        <v>1786</v>
      </c>
      <c r="G169" s="191" t="s">
        <v>217</v>
      </c>
      <c r="H169" s="192">
        <v>100</v>
      </c>
      <c r="I169" s="193"/>
      <c r="J169" s="194">
        <f t="shared" si="10"/>
        <v>0</v>
      </c>
      <c r="K169" s="195"/>
      <c r="L169" s="40"/>
      <c r="M169" s="196" t="s">
        <v>1</v>
      </c>
      <c r="N169" s="197" t="s">
        <v>43</v>
      </c>
      <c r="O169" s="72"/>
      <c r="P169" s="198">
        <f t="shared" si="11"/>
        <v>0</v>
      </c>
      <c r="Q169" s="198">
        <v>0</v>
      </c>
      <c r="R169" s="198">
        <f t="shared" si="12"/>
        <v>0</v>
      </c>
      <c r="S169" s="198">
        <v>0</v>
      </c>
      <c r="T169" s="199">
        <f t="shared" si="1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0" t="s">
        <v>151</v>
      </c>
      <c r="AT169" s="200" t="s">
        <v>147</v>
      </c>
      <c r="AU169" s="200" t="s">
        <v>86</v>
      </c>
      <c r="AY169" s="18" t="s">
        <v>144</v>
      </c>
      <c r="BE169" s="201">
        <f t="shared" si="14"/>
        <v>0</v>
      </c>
      <c r="BF169" s="201">
        <f t="shared" si="15"/>
        <v>0</v>
      </c>
      <c r="BG169" s="201">
        <f t="shared" si="16"/>
        <v>0</v>
      </c>
      <c r="BH169" s="201">
        <f t="shared" si="17"/>
        <v>0</v>
      </c>
      <c r="BI169" s="201">
        <f t="shared" si="18"/>
        <v>0</v>
      </c>
      <c r="BJ169" s="18" t="s">
        <v>86</v>
      </c>
      <c r="BK169" s="201">
        <f t="shared" si="19"/>
        <v>0</v>
      </c>
      <c r="BL169" s="18" t="s">
        <v>151</v>
      </c>
      <c r="BM169" s="200" t="s">
        <v>640</v>
      </c>
    </row>
    <row r="170" spans="1:65" s="2" customFormat="1" ht="24.2" customHeight="1">
      <c r="A170" s="35"/>
      <c r="B170" s="36"/>
      <c r="C170" s="188" t="s">
        <v>403</v>
      </c>
      <c r="D170" s="188" t="s">
        <v>147</v>
      </c>
      <c r="E170" s="189" t="s">
        <v>1787</v>
      </c>
      <c r="F170" s="190" t="s">
        <v>1788</v>
      </c>
      <c r="G170" s="191" t="s">
        <v>217</v>
      </c>
      <c r="H170" s="192">
        <v>60</v>
      </c>
      <c r="I170" s="193"/>
      <c r="J170" s="194">
        <f t="shared" si="10"/>
        <v>0</v>
      </c>
      <c r="K170" s="195"/>
      <c r="L170" s="40"/>
      <c r="M170" s="196" t="s">
        <v>1</v>
      </c>
      <c r="N170" s="197" t="s">
        <v>43</v>
      </c>
      <c r="O170" s="72"/>
      <c r="P170" s="198">
        <f t="shared" si="11"/>
        <v>0</v>
      </c>
      <c r="Q170" s="198">
        <v>0</v>
      </c>
      <c r="R170" s="198">
        <f t="shared" si="12"/>
        <v>0</v>
      </c>
      <c r="S170" s="198">
        <v>0</v>
      </c>
      <c r="T170" s="199">
        <f t="shared" si="1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0" t="s">
        <v>151</v>
      </c>
      <c r="AT170" s="200" t="s">
        <v>147</v>
      </c>
      <c r="AU170" s="200" t="s">
        <v>86</v>
      </c>
      <c r="AY170" s="18" t="s">
        <v>144</v>
      </c>
      <c r="BE170" s="201">
        <f t="shared" si="14"/>
        <v>0</v>
      </c>
      <c r="BF170" s="201">
        <f t="shared" si="15"/>
        <v>0</v>
      </c>
      <c r="BG170" s="201">
        <f t="shared" si="16"/>
        <v>0</v>
      </c>
      <c r="BH170" s="201">
        <f t="shared" si="17"/>
        <v>0</v>
      </c>
      <c r="BI170" s="201">
        <f t="shared" si="18"/>
        <v>0</v>
      </c>
      <c r="BJ170" s="18" t="s">
        <v>86</v>
      </c>
      <c r="BK170" s="201">
        <f t="shared" si="19"/>
        <v>0</v>
      </c>
      <c r="BL170" s="18" t="s">
        <v>151</v>
      </c>
      <c r="BM170" s="200" t="s">
        <v>649</v>
      </c>
    </row>
    <row r="171" spans="1:65" s="2" customFormat="1" ht="24.2" customHeight="1">
      <c r="A171" s="35"/>
      <c r="B171" s="36"/>
      <c r="C171" s="188" t="s">
        <v>407</v>
      </c>
      <c r="D171" s="188" t="s">
        <v>147</v>
      </c>
      <c r="E171" s="189" t="s">
        <v>1789</v>
      </c>
      <c r="F171" s="190" t="s">
        <v>1790</v>
      </c>
      <c r="G171" s="191" t="s">
        <v>217</v>
      </c>
      <c r="H171" s="192">
        <v>60</v>
      </c>
      <c r="I171" s="193"/>
      <c r="J171" s="194">
        <f t="shared" si="10"/>
        <v>0</v>
      </c>
      <c r="K171" s="195"/>
      <c r="L171" s="40"/>
      <c r="M171" s="196" t="s">
        <v>1</v>
      </c>
      <c r="N171" s="197" t="s">
        <v>43</v>
      </c>
      <c r="O171" s="72"/>
      <c r="P171" s="198">
        <f t="shared" si="11"/>
        <v>0</v>
      </c>
      <c r="Q171" s="198">
        <v>0</v>
      </c>
      <c r="R171" s="198">
        <f t="shared" si="12"/>
        <v>0</v>
      </c>
      <c r="S171" s="198">
        <v>0</v>
      </c>
      <c r="T171" s="199">
        <f t="shared" si="1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0" t="s">
        <v>151</v>
      </c>
      <c r="AT171" s="200" t="s">
        <v>147</v>
      </c>
      <c r="AU171" s="200" t="s">
        <v>86</v>
      </c>
      <c r="AY171" s="18" t="s">
        <v>144</v>
      </c>
      <c r="BE171" s="201">
        <f t="shared" si="14"/>
        <v>0</v>
      </c>
      <c r="BF171" s="201">
        <f t="shared" si="15"/>
        <v>0</v>
      </c>
      <c r="BG171" s="201">
        <f t="shared" si="16"/>
        <v>0</v>
      </c>
      <c r="BH171" s="201">
        <f t="shared" si="17"/>
        <v>0</v>
      </c>
      <c r="BI171" s="201">
        <f t="shared" si="18"/>
        <v>0</v>
      </c>
      <c r="BJ171" s="18" t="s">
        <v>86</v>
      </c>
      <c r="BK171" s="201">
        <f t="shared" si="19"/>
        <v>0</v>
      </c>
      <c r="BL171" s="18" t="s">
        <v>151</v>
      </c>
      <c r="BM171" s="200" t="s">
        <v>657</v>
      </c>
    </row>
    <row r="172" spans="1:65" s="2" customFormat="1" ht="14.45" customHeight="1">
      <c r="A172" s="35"/>
      <c r="B172" s="36"/>
      <c r="C172" s="188" t="s">
        <v>412</v>
      </c>
      <c r="D172" s="188" t="s">
        <v>147</v>
      </c>
      <c r="E172" s="189" t="s">
        <v>1791</v>
      </c>
      <c r="F172" s="190" t="s">
        <v>1792</v>
      </c>
      <c r="G172" s="191" t="s">
        <v>217</v>
      </c>
      <c r="H172" s="192">
        <v>5</v>
      </c>
      <c r="I172" s="193"/>
      <c r="J172" s="194">
        <f t="shared" si="10"/>
        <v>0</v>
      </c>
      <c r="K172" s="195"/>
      <c r="L172" s="40"/>
      <c r="M172" s="196" t="s">
        <v>1</v>
      </c>
      <c r="N172" s="197" t="s">
        <v>43</v>
      </c>
      <c r="O172" s="72"/>
      <c r="P172" s="198">
        <f t="shared" si="11"/>
        <v>0</v>
      </c>
      <c r="Q172" s="198">
        <v>0</v>
      </c>
      <c r="R172" s="198">
        <f t="shared" si="12"/>
        <v>0</v>
      </c>
      <c r="S172" s="198">
        <v>0</v>
      </c>
      <c r="T172" s="199">
        <f t="shared" si="1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151</v>
      </c>
      <c r="AT172" s="200" t="s">
        <v>147</v>
      </c>
      <c r="AU172" s="200" t="s">
        <v>86</v>
      </c>
      <c r="AY172" s="18" t="s">
        <v>144</v>
      </c>
      <c r="BE172" s="201">
        <f t="shared" si="14"/>
        <v>0</v>
      </c>
      <c r="BF172" s="201">
        <f t="shared" si="15"/>
        <v>0</v>
      </c>
      <c r="BG172" s="201">
        <f t="shared" si="16"/>
        <v>0</v>
      </c>
      <c r="BH172" s="201">
        <f t="shared" si="17"/>
        <v>0</v>
      </c>
      <c r="BI172" s="201">
        <f t="shared" si="18"/>
        <v>0</v>
      </c>
      <c r="BJ172" s="18" t="s">
        <v>86</v>
      </c>
      <c r="BK172" s="201">
        <f t="shared" si="19"/>
        <v>0</v>
      </c>
      <c r="BL172" s="18" t="s">
        <v>151</v>
      </c>
      <c r="BM172" s="200" t="s">
        <v>666</v>
      </c>
    </row>
    <row r="173" spans="1:65" s="12" customFormat="1" ht="25.9" customHeight="1">
      <c r="B173" s="172"/>
      <c r="C173" s="173"/>
      <c r="D173" s="174" t="s">
        <v>77</v>
      </c>
      <c r="E173" s="175" t="s">
        <v>1793</v>
      </c>
      <c r="F173" s="175" t="s">
        <v>1794</v>
      </c>
      <c r="G173" s="173"/>
      <c r="H173" s="173"/>
      <c r="I173" s="176"/>
      <c r="J173" s="177">
        <f>BK173</f>
        <v>0</v>
      </c>
      <c r="K173" s="173"/>
      <c r="L173" s="178"/>
      <c r="M173" s="179"/>
      <c r="N173" s="180"/>
      <c r="O173" s="180"/>
      <c r="P173" s="181">
        <f>SUM(P174:P175)</f>
        <v>0</v>
      </c>
      <c r="Q173" s="180"/>
      <c r="R173" s="181">
        <f>SUM(R174:R175)</f>
        <v>0</v>
      </c>
      <c r="S173" s="180"/>
      <c r="T173" s="182">
        <f>SUM(T174:T175)</f>
        <v>0</v>
      </c>
      <c r="AR173" s="183" t="s">
        <v>86</v>
      </c>
      <c r="AT173" s="184" t="s">
        <v>77</v>
      </c>
      <c r="AU173" s="184" t="s">
        <v>78</v>
      </c>
      <c r="AY173" s="183" t="s">
        <v>144</v>
      </c>
      <c r="BK173" s="185">
        <f>SUM(BK174:BK175)</f>
        <v>0</v>
      </c>
    </row>
    <row r="174" spans="1:65" s="2" customFormat="1" ht="62.65" customHeight="1">
      <c r="A174" s="35"/>
      <c r="B174" s="36"/>
      <c r="C174" s="188" t="s">
        <v>419</v>
      </c>
      <c r="D174" s="188" t="s">
        <v>147</v>
      </c>
      <c r="E174" s="189" t="s">
        <v>1795</v>
      </c>
      <c r="F174" s="190" t="s">
        <v>1796</v>
      </c>
      <c r="G174" s="191" t="s">
        <v>1696</v>
      </c>
      <c r="H174" s="192">
        <v>2</v>
      </c>
      <c r="I174" s="193"/>
      <c r="J174" s="194">
        <f>ROUND(I174*H174,2)</f>
        <v>0</v>
      </c>
      <c r="K174" s="195"/>
      <c r="L174" s="40"/>
      <c r="M174" s="196" t="s">
        <v>1</v>
      </c>
      <c r="N174" s="197" t="s">
        <v>43</v>
      </c>
      <c r="O174" s="72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151</v>
      </c>
      <c r="AT174" s="200" t="s">
        <v>147</v>
      </c>
      <c r="AU174" s="200" t="s">
        <v>86</v>
      </c>
      <c r="AY174" s="18" t="s">
        <v>144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8" t="s">
        <v>86</v>
      </c>
      <c r="BK174" s="201">
        <f>ROUND(I174*H174,2)</f>
        <v>0</v>
      </c>
      <c r="BL174" s="18" t="s">
        <v>151</v>
      </c>
      <c r="BM174" s="200" t="s">
        <v>677</v>
      </c>
    </row>
    <row r="175" spans="1:65" s="2" customFormat="1" ht="49.15" customHeight="1">
      <c r="A175" s="35"/>
      <c r="B175" s="36"/>
      <c r="C175" s="188" t="s">
        <v>425</v>
      </c>
      <c r="D175" s="188" t="s">
        <v>147</v>
      </c>
      <c r="E175" s="189" t="s">
        <v>1797</v>
      </c>
      <c r="F175" s="190" t="s">
        <v>1798</v>
      </c>
      <c r="G175" s="191" t="s">
        <v>1696</v>
      </c>
      <c r="H175" s="192">
        <v>2</v>
      </c>
      <c r="I175" s="193"/>
      <c r="J175" s="194">
        <f>ROUND(I175*H175,2)</f>
        <v>0</v>
      </c>
      <c r="K175" s="195"/>
      <c r="L175" s="40"/>
      <c r="M175" s="196" t="s">
        <v>1</v>
      </c>
      <c r="N175" s="197" t="s">
        <v>43</v>
      </c>
      <c r="O175" s="72"/>
      <c r="P175" s="198">
        <f>O175*H175</f>
        <v>0</v>
      </c>
      <c r="Q175" s="198">
        <v>0</v>
      </c>
      <c r="R175" s="198">
        <f>Q175*H175</f>
        <v>0</v>
      </c>
      <c r="S175" s="198">
        <v>0</v>
      </c>
      <c r="T175" s="19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0" t="s">
        <v>151</v>
      </c>
      <c r="AT175" s="200" t="s">
        <v>147</v>
      </c>
      <c r="AU175" s="200" t="s">
        <v>86</v>
      </c>
      <c r="AY175" s="18" t="s">
        <v>144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8" t="s">
        <v>86</v>
      </c>
      <c r="BK175" s="201">
        <f>ROUND(I175*H175,2)</f>
        <v>0</v>
      </c>
      <c r="BL175" s="18" t="s">
        <v>151</v>
      </c>
      <c r="BM175" s="200" t="s">
        <v>685</v>
      </c>
    </row>
    <row r="176" spans="1:65" s="12" customFormat="1" ht="25.9" customHeight="1">
      <c r="B176" s="172"/>
      <c r="C176" s="173"/>
      <c r="D176" s="174" t="s">
        <v>77</v>
      </c>
      <c r="E176" s="175" t="s">
        <v>1799</v>
      </c>
      <c r="F176" s="175" t="s">
        <v>1800</v>
      </c>
      <c r="G176" s="173"/>
      <c r="H176" s="173"/>
      <c r="I176" s="176"/>
      <c r="J176" s="177">
        <f>BK176</f>
        <v>0</v>
      </c>
      <c r="K176" s="173"/>
      <c r="L176" s="178"/>
      <c r="M176" s="179"/>
      <c r="N176" s="180"/>
      <c r="O176" s="180"/>
      <c r="P176" s="181">
        <f>SUM(P177:P182)</f>
        <v>0</v>
      </c>
      <c r="Q176" s="180"/>
      <c r="R176" s="181">
        <f>SUM(R177:R182)</f>
        <v>0</v>
      </c>
      <c r="S176" s="180"/>
      <c r="T176" s="182">
        <f>SUM(T177:T182)</f>
        <v>0</v>
      </c>
      <c r="AR176" s="183" t="s">
        <v>86</v>
      </c>
      <c r="AT176" s="184" t="s">
        <v>77</v>
      </c>
      <c r="AU176" s="184" t="s">
        <v>78</v>
      </c>
      <c r="AY176" s="183" t="s">
        <v>144</v>
      </c>
      <c r="BK176" s="185">
        <f>SUM(BK177:BK182)</f>
        <v>0</v>
      </c>
    </row>
    <row r="177" spans="1:65" s="2" customFormat="1" ht="14.45" customHeight="1">
      <c r="A177" s="35"/>
      <c r="B177" s="36"/>
      <c r="C177" s="188" t="s">
        <v>433</v>
      </c>
      <c r="D177" s="188" t="s">
        <v>147</v>
      </c>
      <c r="E177" s="189" t="s">
        <v>1801</v>
      </c>
      <c r="F177" s="190" t="s">
        <v>1802</v>
      </c>
      <c r="G177" s="191" t="s">
        <v>217</v>
      </c>
      <c r="H177" s="192">
        <v>550</v>
      </c>
      <c r="I177" s="193"/>
      <c r="J177" s="194">
        <f t="shared" ref="J177:J182" si="20">ROUND(I177*H177,2)</f>
        <v>0</v>
      </c>
      <c r="K177" s="195"/>
      <c r="L177" s="40"/>
      <c r="M177" s="196" t="s">
        <v>1</v>
      </c>
      <c r="N177" s="197" t="s">
        <v>43</v>
      </c>
      <c r="O177" s="72"/>
      <c r="P177" s="198">
        <f t="shared" ref="P177:P182" si="21">O177*H177</f>
        <v>0</v>
      </c>
      <c r="Q177" s="198">
        <v>0</v>
      </c>
      <c r="R177" s="198">
        <f t="shared" ref="R177:R182" si="22">Q177*H177</f>
        <v>0</v>
      </c>
      <c r="S177" s="198">
        <v>0</v>
      </c>
      <c r="T177" s="199">
        <f t="shared" ref="T177:T182" si="23"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0" t="s">
        <v>151</v>
      </c>
      <c r="AT177" s="200" t="s">
        <v>147</v>
      </c>
      <c r="AU177" s="200" t="s">
        <v>86</v>
      </c>
      <c r="AY177" s="18" t="s">
        <v>144</v>
      </c>
      <c r="BE177" s="201">
        <f t="shared" ref="BE177:BE182" si="24">IF(N177="základní",J177,0)</f>
        <v>0</v>
      </c>
      <c r="BF177" s="201">
        <f t="shared" ref="BF177:BF182" si="25">IF(N177="snížená",J177,0)</f>
        <v>0</v>
      </c>
      <c r="BG177" s="201">
        <f t="shared" ref="BG177:BG182" si="26">IF(N177="zákl. přenesená",J177,0)</f>
        <v>0</v>
      </c>
      <c r="BH177" s="201">
        <f t="shared" ref="BH177:BH182" si="27">IF(N177="sníž. přenesená",J177,0)</f>
        <v>0</v>
      </c>
      <c r="BI177" s="201">
        <f t="shared" ref="BI177:BI182" si="28">IF(N177="nulová",J177,0)</f>
        <v>0</v>
      </c>
      <c r="BJ177" s="18" t="s">
        <v>86</v>
      </c>
      <c r="BK177" s="201">
        <f t="shared" ref="BK177:BK182" si="29">ROUND(I177*H177,2)</f>
        <v>0</v>
      </c>
      <c r="BL177" s="18" t="s">
        <v>151</v>
      </c>
      <c r="BM177" s="200" t="s">
        <v>693</v>
      </c>
    </row>
    <row r="178" spans="1:65" s="2" customFormat="1" ht="14.45" customHeight="1">
      <c r="A178" s="35"/>
      <c r="B178" s="36"/>
      <c r="C178" s="188" t="s">
        <v>439</v>
      </c>
      <c r="D178" s="188" t="s">
        <v>147</v>
      </c>
      <c r="E178" s="189" t="s">
        <v>1803</v>
      </c>
      <c r="F178" s="190" t="s">
        <v>1804</v>
      </c>
      <c r="G178" s="191" t="s">
        <v>1696</v>
      </c>
      <c r="H178" s="192">
        <v>25</v>
      </c>
      <c r="I178" s="193"/>
      <c r="J178" s="194">
        <f t="shared" si="20"/>
        <v>0</v>
      </c>
      <c r="K178" s="195"/>
      <c r="L178" s="40"/>
      <c r="M178" s="196" t="s">
        <v>1</v>
      </c>
      <c r="N178" s="197" t="s">
        <v>43</v>
      </c>
      <c r="O178" s="72"/>
      <c r="P178" s="198">
        <f t="shared" si="21"/>
        <v>0</v>
      </c>
      <c r="Q178" s="198">
        <v>0</v>
      </c>
      <c r="R178" s="198">
        <f t="shared" si="22"/>
        <v>0</v>
      </c>
      <c r="S178" s="198">
        <v>0</v>
      </c>
      <c r="T178" s="199">
        <f t="shared" si="2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151</v>
      </c>
      <c r="AT178" s="200" t="s">
        <v>147</v>
      </c>
      <c r="AU178" s="200" t="s">
        <v>86</v>
      </c>
      <c r="AY178" s="18" t="s">
        <v>144</v>
      </c>
      <c r="BE178" s="201">
        <f t="shared" si="24"/>
        <v>0</v>
      </c>
      <c r="BF178" s="201">
        <f t="shared" si="25"/>
        <v>0</v>
      </c>
      <c r="BG178" s="201">
        <f t="shared" si="26"/>
        <v>0</v>
      </c>
      <c r="BH178" s="201">
        <f t="shared" si="27"/>
        <v>0</v>
      </c>
      <c r="BI178" s="201">
        <f t="shared" si="28"/>
        <v>0</v>
      </c>
      <c r="BJ178" s="18" t="s">
        <v>86</v>
      </c>
      <c r="BK178" s="201">
        <f t="shared" si="29"/>
        <v>0</v>
      </c>
      <c r="BL178" s="18" t="s">
        <v>151</v>
      </c>
      <c r="BM178" s="200" t="s">
        <v>701</v>
      </c>
    </row>
    <row r="179" spans="1:65" s="2" customFormat="1" ht="14.45" customHeight="1">
      <c r="A179" s="35"/>
      <c r="B179" s="36"/>
      <c r="C179" s="188" t="s">
        <v>443</v>
      </c>
      <c r="D179" s="188" t="s">
        <v>147</v>
      </c>
      <c r="E179" s="189" t="s">
        <v>1805</v>
      </c>
      <c r="F179" s="190" t="s">
        <v>1806</v>
      </c>
      <c r="G179" s="191" t="s">
        <v>1696</v>
      </c>
      <c r="H179" s="192">
        <v>35</v>
      </c>
      <c r="I179" s="193"/>
      <c r="J179" s="194">
        <f t="shared" si="20"/>
        <v>0</v>
      </c>
      <c r="K179" s="195"/>
      <c r="L179" s="40"/>
      <c r="M179" s="196" t="s">
        <v>1</v>
      </c>
      <c r="N179" s="197" t="s">
        <v>43</v>
      </c>
      <c r="O179" s="72"/>
      <c r="P179" s="198">
        <f t="shared" si="21"/>
        <v>0</v>
      </c>
      <c r="Q179" s="198">
        <v>0</v>
      </c>
      <c r="R179" s="198">
        <f t="shared" si="22"/>
        <v>0</v>
      </c>
      <c r="S179" s="198">
        <v>0</v>
      </c>
      <c r="T179" s="199">
        <f t="shared" si="2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0" t="s">
        <v>151</v>
      </c>
      <c r="AT179" s="200" t="s">
        <v>147</v>
      </c>
      <c r="AU179" s="200" t="s">
        <v>86</v>
      </c>
      <c r="AY179" s="18" t="s">
        <v>144</v>
      </c>
      <c r="BE179" s="201">
        <f t="shared" si="24"/>
        <v>0</v>
      </c>
      <c r="BF179" s="201">
        <f t="shared" si="25"/>
        <v>0</v>
      </c>
      <c r="BG179" s="201">
        <f t="shared" si="26"/>
        <v>0</v>
      </c>
      <c r="BH179" s="201">
        <f t="shared" si="27"/>
        <v>0</v>
      </c>
      <c r="BI179" s="201">
        <f t="shared" si="28"/>
        <v>0</v>
      </c>
      <c r="BJ179" s="18" t="s">
        <v>86</v>
      </c>
      <c r="BK179" s="201">
        <f t="shared" si="29"/>
        <v>0</v>
      </c>
      <c r="BL179" s="18" t="s">
        <v>151</v>
      </c>
      <c r="BM179" s="200" t="s">
        <v>709</v>
      </c>
    </row>
    <row r="180" spans="1:65" s="2" customFormat="1" ht="14.45" customHeight="1">
      <c r="A180" s="35"/>
      <c r="B180" s="36"/>
      <c r="C180" s="188" t="s">
        <v>447</v>
      </c>
      <c r="D180" s="188" t="s">
        <v>147</v>
      </c>
      <c r="E180" s="189" t="s">
        <v>1807</v>
      </c>
      <c r="F180" s="190" t="s">
        <v>1808</v>
      </c>
      <c r="G180" s="191" t="s">
        <v>1696</v>
      </c>
      <c r="H180" s="192">
        <v>3</v>
      </c>
      <c r="I180" s="193"/>
      <c r="J180" s="194">
        <f t="shared" si="20"/>
        <v>0</v>
      </c>
      <c r="K180" s="195"/>
      <c r="L180" s="40"/>
      <c r="M180" s="196" t="s">
        <v>1</v>
      </c>
      <c r="N180" s="197" t="s">
        <v>43</v>
      </c>
      <c r="O180" s="72"/>
      <c r="P180" s="198">
        <f t="shared" si="21"/>
        <v>0</v>
      </c>
      <c r="Q180" s="198">
        <v>0</v>
      </c>
      <c r="R180" s="198">
        <f t="shared" si="22"/>
        <v>0</v>
      </c>
      <c r="S180" s="198">
        <v>0</v>
      </c>
      <c r="T180" s="199">
        <f t="shared" si="2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0" t="s">
        <v>151</v>
      </c>
      <c r="AT180" s="200" t="s">
        <v>147</v>
      </c>
      <c r="AU180" s="200" t="s">
        <v>86</v>
      </c>
      <c r="AY180" s="18" t="s">
        <v>144</v>
      </c>
      <c r="BE180" s="201">
        <f t="shared" si="24"/>
        <v>0</v>
      </c>
      <c r="BF180" s="201">
        <f t="shared" si="25"/>
        <v>0</v>
      </c>
      <c r="BG180" s="201">
        <f t="shared" si="26"/>
        <v>0</v>
      </c>
      <c r="BH180" s="201">
        <f t="shared" si="27"/>
        <v>0</v>
      </c>
      <c r="BI180" s="201">
        <f t="shared" si="28"/>
        <v>0</v>
      </c>
      <c r="BJ180" s="18" t="s">
        <v>86</v>
      </c>
      <c r="BK180" s="201">
        <f t="shared" si="29"/>
        <v>0</v>
      </c>
      <c r="BL180" s="18" t="s">
        <v>151</v>
      </c>
      <c r="BM180" s="200" t="s">
        <v>719</v>
      </c>
    </row>
    <row r="181" spans="1:65" s="2" customFormat="1" ht="14.45" customHeight="1">
      <c r="A181" s="35"/>
      <c r="B181" s="36"/>
      <c r="C181" s="188" t="s">
        <v>451</v>
      </c>
      <c r="D181" s="188" t="s">
        <v>147</v>
      </c>
      <c r="E181" s="189" t="s">
        <v>1809</v>
      </c>
      <c r="F181" s="190" t="s">
        <v>1810</v>
      </c>
      <c r="G181" s="191" t="s">
        <v>1696</v>
      </c>
      <c r="H181" s="192">
        <v>30</v>
      </c>
      <c r="I181" s="193"/>
      <c r="J181" s="194">
        <f t="shared" si="20"/>
        <v>0</v>
      </c>
      <c r="K181" s="195"/>
      <c r="L181" s="40"/>
      <c r="M181" s="196" t="s">
        <v>1</v>
      </c>
      <c r="N181" s="197" t="s">
        <v>43</v>
      </c>
      <c r="O181" s="72"/>
      <c r="P181" s="198">
        <f t="shared" si="21"/>
        <v>0</v>
      </c>
      <c r="Q181" s="198">
        <v>0</v>
      </c>
      <c r="R181" s="198">
        <f t="shared" si="22"/>
        <v>0</v>
      </c>
      <c r="S181" s="198">
        <v>0</v>
      </c>
      <c r="T181" s="199">
        <f t="shared" si="2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0" t="s">
        <v>151</v>
      </c>
      <c r="AT181" s="200" t="s">
        <v>147</v>
      </c>
      <c r="AU181" s="200" t="s">
        <v>86</v>
      </c>
      <c r="AY181" s="18" t="s">
        <v>144</v>
      </c>
      <c r="BE181" s="201">
        <f t="shared" si="24"/>
        <v>0</v>
      </c>
      <c r="BF181" s="201">
        <f t="shared" si="25"/>
        <v>0</v>
      </c>
      <c r="BG181" s="201">
        <f t="shared" si="26"/>
        <v>0</v>
      </c>
      <c r="BH181" s="201">
        <f t="shared" si="27"/>
        <v>0</v>
      </c>
      <c r="BI181" s="201">
        <f t="shared" si="28"/>
        <v>0</v>
      </c>
      <c r="BJ181" s="18" t="s">
        <v>86</v>
      </c>
      <c r="BK181" s="201">
        <f t="shared" si="29"/>
        <v>0</v>
      </c>
      <c r="BL181" s="18" t="s">
        <v>151</v>
      </c>
      <c r="BM181" s="200" t="s">
        <v>729</v>
      </c>
    </row>
    <row r="182" spans="1:65" s="2" customFormat="1" ht="14.45" customHeight="1">
      <c r="A182" s="35"/>
      <c r="B182" s="36"/>
      <c r="C182" s="188" t="s">
        <v>455</v>
      </c>
      <c r="D182" s="188" t="s">
        <v>147</v>
      </c>
      <c r="E182" s="189" t="s">
        <v>1811</v>
      </c>
      <c r="F182" s="190" t="s">
        <v>1812</v>
      </c>
      <c r="G182" s="191" t="s">
        <v>281</v>
      </c>
      <c r="H182" s="192">
        <v>1</v>
      </c>
      <c r="I182" s="193"/>
      <c r="J182" s="194">
        <f t="shared" si="20"/>
        <v>0</v>
      </c>
      <c r="K182" s="195"/>
      <c r="L182" s="40"/>
      <c r="M182" s="196" t="s">
        <v>1</v>
      </c>
      <c r="N182" s="197" t="s">
        <v>43</v>
      </c>
      <c r="O182" s="72"/>
      <c r="P182" s="198">
        <f t="shared" si="21"/>
        <v>0</v>
      </c>
      <c r="Q182" s="198">
        <v>0</v>
      </c>
      <c r="R182" s="198">
        <f t="shared" si="22"/>
        <v>0</v>
      </c>
      <c r="S182" s="198">
        <v>0</v>
      </c>
      <c r="T182" s="199">
        <f t="shared" si="2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0" t="s">
        <v>151</v>
      </c>
      <c r="AT182" s="200" t="s">
        <v>147</v>
      </c>
      <c r="AU182" s="200" t="s">
        <v>86</v>
      </c>
      <c r="AY182" s="18" t="s">
        <v>144</v>
      </c>
      <c r="BE182" s="201">
        <f t="shared" si="24"/>
        <v>0</v>
      </c>
      <c r="BF182" s="201">
        <f t="shared" si="25"/>
        <v>0</v>
      </c>
      <c r="BG182" s="201">
        <f t="shared" si="26"/>
        <v>0</v>
      </c>
      <c r="BH182" s="201">
        <f t="shared" si="27"/>
        <v>0</v>
      </c>
      <c r="BI182" s="201">
        <f t="shared" si="28"/>
        <v>0</v>
      </c>
      <c r="BJ182" s="18" t="s">
        <v>86</v>
      </c>
      <c r="BK182" s="201">
        <f t="shared" si="29"/>
        <v>0</v>
      </c>
      <c r="BL182" s="18" t="s">
        <v>151</v>
      </c>
      <c r="BM182" s="200" t="s">
        <v>737</v>
      </c>
    </row>
    <row r="183" spans="1:65" s="12" customFormat="1" ht="25.9" customHeight="1">
      <c r="B183" s="172"/>
      <c r="C183" s="173"/>
      <c r="D183" s="174" t="s">
        <v>77</v>
      </c>
      <c r="E183" s="175" t="s">
        <v>1813</v>
      </c>
      <c r="F183" s="175" t="s">
        <v>1814</v>
      </c>
      <c r="G183" s="173"/>
      <c r="H183" s="173"/>
      <c r="I183" s="176"/>
      <c r="J183" s="177">
        <f>BK183</f>
        <v>0</v>
      </c>
      <c r="K183" s="173"/>
      <c r="L183" s="178"/>
      <c r="M183" s="179"/>
      <c r="N183" s="180"/>
      <c r="O183" s="180"/>
      <c r="P183" s="181">
        <f>SUM(P184:P216)</f>
        <v>0</v>
      </c>
      <c r="Q183" s="180"/>
      <c r="R183" s="181">
        <f>SUM(R184:R216)</f>
        <v>0</v>
      </c>
      <c r="S183" s="180"/>
      <c r="T183" s="182">
        <f>SUM(T184:T216)</f>
        <v>0</v>
      </c>
      <c r="AR183" s="183" t="s">
        <v>86</v>
      </c>
      <c r="AT183" s="184" t="s">
        <v>77</v>
      </c>
      <c r="AU183" s="184" t="s">
        <v>78</v>
      </c>
      <c r="AY183" s="183" t="s">
        <v>144</v>
      </c>
      <c r="BK183" s="185">
        <f>SUM(BK184:BK216)</f>
        <v>0</v>
      </c>
    </row>
    <row r="184" spans="1:65" s="2" customFormat="1" ht="14.45" customHeight="1">
      <c r="A184" s="35"/>
      <c r="B184" s="36"/>
      <c r="C184" s="188" t="s">
        <v>460</v>
      </c>
      <c r="D184" s="188" t="s">
        <v>147</v>
      </c>
      <c r="E184" s="189" t="s">
        <v>1815</v>
      </c>
      <c r="F184" s="190" t="s">
        <v>1816</v>
      </c>
      <c r="G184" s="191" t="s">
        <v>217</v>
      </c>
      <c r="H184" s="192">
        <v>120</v>
      </c>
      <c r="I184" s="193"/>
      <c r="J184" s="194">
        <f t="shared" ref="J184:J216" si="30">ROUND(I184*H184,2)</f>
        <v>0</v>
      </c>
      <c r="K184" s="195"/>
      <c r="L184" s="40"/>
      <c r="M184" s="196" t="s">
        <v>1</v>
      </c>
      <c r="N184" s="197" t="s">
        <v>43</v>
      </c>
      <c r="O184" s="72"/>
      <c r="P184" s="198">
        <f t="shared" ref="P184:P216" si="31">O184*H184</f>
        <v>0</v>
      </c>
      <c r="Q184" s="198">
        <v>0</v>
      </c>
      <c r="R184" s="198">
        <f t="shared" ref="R184:R216" si="32">Q184*H184</f>
        <v>0</v>
      </c>
      <c r="S184" s="198">
        <v>0</v>
      </c>
      <c r="T184" s="199">
        <f t="shared" ref="T184:T216" si="33"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0" t="s">
        <v>151</v>
      </c>
      <c r="AT184" s="200" t="s">
        <v>147</v>
      </c>
      <c r="AU184" s="200" t="s">
        <v>86</v>
      </c>
      <c r="AY184" s="18" t="s">
        <v>144</v>
      </c>
      <c r="BE184" s="201">
        <f t="shared" ref="BE184:BE216" si="34">IF(N184="základní",J184,0)</f>
        <v>0</v>
      </c>
      <c r="BF184" s="201">
        <f t="shared" ref="BF184:BF216" si="35">IF(N184="snížená",J184,0)</f>
        <v>0</v>
      </c>
      <c r="BG184" s="201">
        <f t="shared" ref="BG184:BG216" si="36">IF(N184="zákl. přenesená",J184,0)</f>
        <v>0</v>
      </c>
      <c r="BH184" s="201">
        <f t="shared" ref="BH184:BH216" si="37">IF(N184="sníž. přenesená",J184,0)</f>
        <v>0</v>
      </c>
      <c r="BI184" s="201">
        <f t="shared" ref="BI184:BI216" si="38">IF(N184="nulová",J184,0)</f>
        <v>0</v>
      </c>
      <c r="BJ184" s="18" t="s">
        <v>86</v>
      </c>
      <c r="BK184" s="201">
        <f t="shared" ref="BK184:BK216" si="39">ROUND(I184*H184,2)</f>
        <v>0</v>
      </c>
      <c r="BL184" s="18" t="s">
        <v>151</v>
      </c>
      <c r="BM184" s="200" t="s">
        <v>747</v>
      </c>
    </row>
    <row r="185" spans="1:65" s="2" customFormat="1" ht="14.45" customHeight="1">
      <c r="A185" s="35"/>
      <c r="B185" s="36"/>
      <c r="C185" s="188" t="s">
        <v>465</v>
      </c>
      <c r="D185" s="188" t="s">
        <v>147</v>
      </c>
      <c r="E185" s="189" t="s">
        <v>1817</v>
      </c>
      <c r="F185" s="190" t="s">
        <v>1818</v>
      </c>
      <c r="G185" s="191" t="s">
        <v>217</v>
      </c>
      <c r="H185" s="192">
        <v>120</v>
      </c>
      <c r="I185" s="193"/>
      <c r="J185" s="194">
        <f t="shared" si="30"/>
        <v>0</v>
      </c>
      <c r="K185" s="195"/>
      <c r="L185" s="40"/>
      <c r="M185" s="196" t="s">
        <v>1</v>
      </c>
      <c r="N185" s="197" t="s">
        <v>43</v>
      </c>
      <c r="O185" s="72"/>
      <c r="P185" s="198">
        <f t="shared" si="31"/>
        <v>0</v>
      </c>
      <c r="Q185" s="198">
        <v>0</v>
      </c>
      <c r="R185" s="198">
        <f t="shared" si="32"/>
        <v>0</v>
      </c>
      <c r="S185" s="198">
        <v>0</v>
      </c>
      <c r="T185" s="199">
        <f t="shared" si="33"/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0" t="s">
        <v>151</v>
      </c>
      <c r="AT185" s="200" t="s">
        <v>147</v>
      </c>
      <c r="AU185" s="200" t="s">
        <v>86</v>
      </c>
      <c r="AY185" s="18" t="s">
        <v>144</v>
      </c>
      <c r="BE185" s="201">
        <f t="shared" si="34"/>
        <v>0</v>
      </c>
      <c r="BF185" s="201">
        <f t="shared" si="35"/>
        <v>0</v>
      </c>
      <c r="BG185" s="201">
        <f t="shared" si="36"/>
        <v>0</v>
      </c>
      <c r="BH185" s="201">
        <f t="shared" si="37"/>
        <v>0</v>
      </c>
      <c r="BI185" s="201">
        <f t="shared" si="38"/>
        <v>0</v>
      </c>
      <c r="BJ185" s="18" t="s">
        <v>86</v>
      </c>
      <c r="BK185" s="201">
        <f t="shared" si="39"/>
        <v>0</v>
      </c>
      <c r="BL185" s="18" t="s">
        <v>151</v>
      </c>
      <c r="BM185" s="200" t="s">
        <v>756</v>
      </c>
    </row>
    <row r="186" spans="1:65" s="2" customFormat="1" ht="14.45" customHeight="1">
      <c r="A186" s="35"/>
      <c r="B186" s="36"/>
      <c r="C186" s="188" t="s">
        <v>469</v>
      </c>
      <c r="D186" s="188" t="s">
        <v>147</v>
      </c>
      <c r="E186" s="189" t="s">
        <v>1819</v>
      </c>
      <c r="F186" s="190" t="s">
        <v>1820</v>
      </c>
      <c r="G186" s="191" t="s">
        <v>217</v>
      </c>
      <c r="H186" s="192">
        <v>45</v>
      </c>
      <c r="I186" s="193"/>
      <c r="J186" s="194">
        <f t="shared" si="30"/>
        <v>0</v>
      </c>
      <c r="K186" s="195"/>
      <c r="L186" s="40"/>
      <c r="M186" s="196" t="s">
        <v>1</v>
      </c>
      <c r="N186" s="197" t="s">
        <v>43</v>
      </c>
      <c r="O186" s="72"/>
      <c r="P186" s="198">
        <f t="shared" si="31"/>
        <v>0</v>
      </c>
      <c r="Q186" s="198">
        <v>0</v>
      </c>
      <c r="R186" s="198">
        <f t="shared" si="32"/>
        <v>0</v>
      </c>
      <c r="S186" s="198">
        <v>0</v>
      </c>
      <c r="T186" s="199">
        <f t="shared" si="33"/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0" t="s">
        <v>151</v>
      </c>
      <c r="AT186" s="200" t="s">
        <v>147</v>
      </c>
      <c r="AU186" s="200" t="s">
        <v>86</v>
      </c>
      <c r="AY186" s="18" t="s">
        <v>144</v>
      </c>
      <c r="BE186" s="201">
        <f t="shared" si="34"/>
        <v>0</v>
      </c>
      <c r="BF186" s="201">
        <f t="shared" si="35"/>
        <v>0</v>
      </c>
      <c r="BG186" s="201">
        <f t="shared" si="36"/>
        <v>0</v>
      </c>
      <c r="BH186" s="201">
        <f t="shared" si="37"/>
        <v>0</v>
      </c>
      <c r="BI186" s="201">
        <f t="shared" si="38"/>
        <v>0</v>
      </c>
      <c r="BJ186" s="18" t="s">
        <v>86</v>
      </c>
      <c r="BK186" s="201">
        <f t="shared" si="39"/>
        <v>0</v>
      </c>
      <c r="BL186" s="18" t="s">
        <v>151</v>
      </c>
      <c r="BM186" s="200" t="s">
        <v>765</v>
      </c>
    </row>
    <row r="187" spans="1:65" s="2" customFormat="1" ht="14.45" customHeight="1">
      <c r="A187" s="35"/>
      <c r="B187" s="36"/>
      <c r="C187" s="188" t="s">
        <v>476</v>
      </c>
      <c r="D187" s="188" t="s">
        <v>147</v>
      </c>
      <c r="E187" s="189" t="s">
        <v>1821</v>
      </c>
      <c r="F187" s="190" t="s">
        <v>1822</v>
      </c>
      <c r="G187" s="191" t="s">
        <v>217</v>
      </c>
      <c r="H187" s="192">
        <v>45</v>
      </c>
      <c r="I187" s="193"/>
      <c r="J187" s="194">
        <f t="shared" si="30"/>
        <v>0</v>
      </c>
      <c r="K187" s="195"/>
      <c r="L187" s="40"/>
      <c r="M187" s="196" t="s">
        <v>1</v>
      </c>
      <c r="N187" s="197" t="s">
        <v>43</v>
      </c>
      <c r="O187" s="72"/>
      <c r="P187" s="198">
        <f t="shared" si="31"/>
        <v>0</v>
      </c>
      <c r="Q187" s="198">
        <v>0</v>
      </c>
      <c r="R187" s="198">
        <f t="shared" si="32"/>
        <v>0</v>
      </c>
      <c r="S187" s="198">
        <v>0</v>
      </c>
      <c r="T187" s="199">
        <f t="shared" si="33"/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0" t="s">
        <v>151</v>
      </c>
      <c r="AT187" s="200" t="s">
        <v>147</v>
      </c>
      <c r="AU187" s="200" t="s">
        <v>86</v>
      </c>
      <c r="AY187" s="18" t="s">
        <v>144</v>
      </c>
      <c r="BE187" s="201">
        <f t="shared" si="34"/>
        <v>0</v>
      </c>
      <c r="BF187" s="201">
        <f t="shared" si="35"/>
        <v>0</v>
      </c>
      <c r="BG187" s="201">
        <f t="shared" si="36"/>
        <v>0</v>
      </c>
      <c r="BH187" s="201">
        <f t="shared" si="37"/>
        <v>0</v>
      </c>
      <c r="BI187" s="201">
        <f t="shared" si="38"/>
        <v>0</v>
      </c>
      <c r="BJ187" s="18" t="s">
        <v>86</v>
      </c>
      <c r="BK187" s="201">
        <f t="shared" si="39"/>
        <v>0</v>
      </c>
      <c r="BL187" s="18" t="s">
        <v>151</v>
      </c>
      <c r="BM187" s="200" t="s">
        <v>773</v>
      </c>
    </row>
    <row r="188" spans="1:65" s="2" customFormat="1" ht="14.45" customHeight="1">
      <c r="A188" s="35"/>
      <c r="B188" s="36"/>
      <c r="C188" s="188" t="s">
        <v>483</v>
      </c>
      <c r="D188" s="188" t="s">
        <v>147</v>
      </c>
      <c r="E188" s="189" t="s">
        <v>1823</v>
      </c>
      <c r="F188" s="190" t="s">
        <v>1824</v>
      </c>
      <c r="G188" s="191" t="s">
        <v>217</v>
      </c>
      <c r="H188" s="192">
        <v>8</v>
      </c>
      <c r="I188" s="193"/>
      <c r="J188" s="194">
        <f t="shared" si="30"/>
        <v>0</v>
      </c>
      <c r="K188" s="195"/>
      <c r="L188" s="40"/>
      <c r="M188" s="196" t="s">
        <v>1</v>
      </c>
      <c r="N188" s="197" t="s">
        <v>43</v>
      </c>
      <c r="O188" s="72"/>
      <c r="P188" s="198">
        <f t="shared" si="31"/>
        <v>0</v>
      </c>
      <c r="Q188" s="198">
        <v>0</v>
      </c>
      <c r="R188" s="198">
        <f t="shared" si="32"/>
        <v>0</v>
      </c>
      <c r="S188" s="198">
        <v>0</v>
      </c>
      <c r="T188" s="199">
        <f t="shared" si="33"/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0" t="s">
        <v>151</v>
      </c>
      <c r="AT188" s="200" t="s">
        <v>147</v>
      </c>
      <c r="AU188" s="200" t="s">
        <v>86</v>
      </c>
      <c r="AY188" s="18" t="s">
        <v>144</v>
      </c>
      <c r="BE188" s="201">
        <f t="shared" si="34"/>
        <v>0</v>
      </c>
      <c r="BF188" s="201">
        <f t="shared" si="35"/>
        <v>0</v>
      </c>
      <c r="BG188" s="201">
        <f t="shared" si="36"/>
        <v>0</v>
      </c>
      <c r="BH188" s="201">
        <f t="shared" si="37"/>
        <v>0</v>
      </c>
      <c r="BI188" s="201">
        <f t="shared" si="38"/>
        <v>0</v>
      </c>
      <c r="BJ188" s="18" t="s">
        <v>86</v>
      </c>
      <c r="BK188" s="201">
        <f t="shared" si="39"/>
        <v>0</v>
      </c>
      <c r="BL188" s="18" t="s">
        <v>151</v>
      </c>
      <c r="BM188" s="200" t="s">
        <v>1555</v>
      </c>
    </row>
    <row r="189" spans="1:65" s="2" customFormat="1" ht="14.45" customHeight="1">
      <c r="A189" s="35"/>
      <c r="B189" s="36"/>
      <c r="C189" s="188" t="s">
        <v>492</v>
      </c>
      <c r="D189" s="188" t="s">
        <v>147</v>
      </c>
      <c r="E189" s="189" t="s">
        <v>1825</v>
      </c>
      <c r="F189" s="190" t="s">
        <v>1826</v>
      </c>
      <c r="G189" s="191" t="s">
        <v>1696</v>
      </c>
      <c r="H189" s="192">
        <v>8</v>
      </c>
      <c r="I189" s="193"/>
      <c r="J189" s="194">
        <f t="shared" si="30"/>
        <v>0</v>
      </c>
      <c r="K189" s="195"/>
      <c r="L189" s="40"/>
      <c r="M189" s="196" t="s">
        <v>1</v>
      </c>
      <c r="N189" s="197" t="s">
        <v>43</v>
      </c>
      <c r="O189" s="72"/>
      <c r="P189" s="198">
        <f t="shared" si="31"/>
        <v>0</v>
      </c>
      <c r="Q189" s="198">
        <v>0</v>
      </c>
      <c r="R189" s="198">
        <f t="shared" si="32"/>
        <v>0</v>
      </c>
      <c r="S189" s="198">
        <v>0</v>
      </c>
      <c r="T189" s="199">
        <f t="shared" si="33"/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0" t="s">
        <v>151</v>
      </c>
      <c r="AT189" s="200" t="s">
        <v>147</v>
      </c>
      <c r="AU189" s="200" t="s">
        <v>86</v>
      </c>
      <c r="AY189" s="18" t="s">
        <v>144</v>
      </c>
      <c r="BE189" s="201">
        <f t="shared" si="34"/>
        <v>0</v>
      </c>
      <c r="BF189" s="201">
        <f t="shared" si="35"/>
        <v>0</v>
      </c>
      <c r="BG189" s="201">
        <f t="shared" si="36"/>
        <v>0</v>
      </c>
      <c r="BH189" s="201">
        <f t="shared" si="37"/>
        <v>0</v>
      </c>
      <c r="BI189" s="201">
        <f t="shared" si="38"/>
        <v>0</v>
      </c>
      <c r="BJ189" s="18" t="s">
        <v>86</v>
      </c>
      <c r="BK189" s="201">
        <f t="shared" si="39"/>
        <v>0</v>
      </c>
      <c r="BL189" s="18" t="s">
        <v>151</v>
      </c>
      <c r="BM189" s="200" t="s">
        <v>1565</v>
      </c>
    </row>
    <row r="190" spans="1:65" s="2" customFormat="1" ht="37.9" customHeight="1">
      <c r="A190" s="35"/>
      <c r="B190" s="36"/>
      <c r="C190" s="188" t="s">
        <v>498</v>
      </c>
      <c r="D190" s="188" t="s">
        <v>147</v>
      </c>
      <c r="E190" s="189" t="s">
        <v>1827</v>
      </c>
      <c r="F190" s="190" t="s">
        <v>1828</v>
      </c>
      <c r="G190" s="191" t="s">
        <v>1696</v>
      </c>
      <c r="H190" s="192">
        <v>1</v>
      </c>
      <c r="I190" s="193"/>
      <c r="J190" s="194">
        <f t="shared" si="30"/>
        <v>0</v>
      </c>
      <c r="K190" s="195"/>
      <c r="L190" s="40"/>
      <c r="M190" s="196" t="s">
        <v>1</v>
      </c>
      <c r="N190" s="197" t="s">
        <v>43</v>
      </c>
      <c r="O190" s="72"/>
      <c r="P190" s="198">
        <f t="shared" si="31"/>
        <v>0</v>
      </c>
      <c r="Q190" s="198">
        <v>0</v>
      </c>
      <c r="R190" s="198">
        <f t="shared" si="32"/>
        <v>0</v>
      </c>
      <c r="S190" s="198">
        <v>0</v>
      </c>
      <c r="T190" s="199">
        <f t="shared" si="33"/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0" t="s">
        <v>151</v>
      </c>
      <c r="AT190" s="200" t="s">
        <v>147</v>
      </c>
      <c r="AU190" s="200" t="s">
        <v>86</v>
      </c>
      <c r="AY190" s="18" t="s">
        <v>144</v>
      </c>
      <c r="BE190" s="201">
        <f t="shared" si="34"/>
        <v>0</v>
      </c>
      <c r="BF190" s="201">
        <f t="shared" si="35"/>
        <v>0</v>
      </c>
      <c r="BG190" s="201">
        <f t="shared" si="36"/>
        <v>0</v>
      </c>
      <c r="BH190" s="201">
        <f t="shared" si="37"/>
        <v>0</v>
      </c>
      <c r="BI190" s="201">
        <f t="shared" si="38"/>
        <v>0</v>
      </c>
      <c r="BJ190" s="18" t="s">
        <v>86</v>
      </c>
      <c r="BK190" s="201">
        <f t="shared" si="39"/>
        <v>0</v>
      </c>
      <c r="BL190" s="18" t="s">
        <v>151</v>
      </c>
      <c r="BM190" s="200" t="s">
        <v>1575</v>
      </c>
    </row>
    <row r="191" spans="1:65" s="2" customFormat="1" ht="24.2" customHeight="1">
      <c r="A191" s="35"/>
      <c r="B191" s="36"/>
      <c r="C191" s="188" t="s">
        <v>503</v>
      </c>
      <c r="D191" s="188" t="s">
        <v>147</v>
      </c>
      <c r="E191" s="189" t="s">
        <v>1829</v>
      </c>
      <c r="F191" s="190" t="s">
        <v>1830</v>
      </c>
      <c r="G191" s="191" t="s">
        <v>1696</v>
      </c>
      <c r="H191" s="192">
        <v>1</v>
      </c>
      <c r="I191" s="193"/>
      <c r="J191" s="194">
        <f t="shared" si="30"/>
        <v>0</v>
      </c>
      <c r="K191" s="195"/>
      <c r="L191" s="40"/>
      <c r="M191" s="196" t="s">
        <v>1</v>
      </c>
      <c r="N191" s="197" t="s">
        <v>43</v>
      </c>
      <c r="O191" s="72"/>
      <c r="P191" s="198">
        <f t="shared" si="31"/>
        <v>0</v>
      </c>
      <c r="Q191" s="198">
        <v>0</v>
      </c>
      <c r="R191" s="198">
        <f t="shared" si="32"/>
        <v>0</v>
      </c>
      <c r="S191" s="198">
        <v>0</v>
      </c>
      <c r="T191" s="199">
        <f t="shared" si="33"/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0" t="s">
        <v>151</v>
      </c>
      <c r="AT191" s="200" t="s">
        <v>147</v>
      </c>
      <c r="AU191" s="200" t="s">
        <v>86</v>
      </c>
      <c r="AY191" s="18" t="s">
        <v>144</v>
      </c>
      <c r="BE191" s="201">
        <f t="shared" si="34"/>
        <v>0</v>
      </c>
      <c r="BF191" s="201">
        <f t="shared" si="35"/>
        <v>0</v>
      </c>
      <c r="BG191" s="201">
        <f t="shared" si="36"/>
        <v>0</v>
      </c>
      <c r="BH191" s="201">
        <f t="shared" si="37"/>
        <v>0</v>
      </c>
      <c r="BI191" s="201">
        <f t="shared" si="38"/>
        <v>0</v>
      </c>
      <c r="BJ191" s="18" t="s">
        <v>86</v>
      </c>
      <c r="BK191" s="201">
        <f t="shared" si="39"/>
        <v>0</v>
      </c>
      <c r="BL191" s="18" t="s">
        <v>151</v>
      </c>
      <c r="BM191" s="200" t="s">
        <v>1583</v>
      </c>
    </row>
    <row r="192" spans="1:65" s="2" customFormat="1" ht="14.45" customHeight="1">
      <c r="A192" s="35"/>
      <c r="B192" s="36"/>
      <c r="C192" s="188" t="s">
        <v>509</v>
      </c>
      <c r="D192" s="188" t="s">
        <v>147</v>
      </c>
      <c r="E192" s="189" t="s">
        <v>1831</v>
      </c>
      <c r="F192" s="190" t="s">
        <v>1832</v>
      </c>
      <c r="G192" s="191" t="s">
        <v>217</v>
      </c>
      <c r="H192" s="192">
        <v>170</v>
      </c>
      <c r="I192" s="193"/>
      <c r="J192" s="194">
        <f t="shared" si="30"/>
        <v>0</v>
      </c>
      <c r="K192" s="195"/>
      <c r="L192" s="40"/>
      <c r="M192" s="196" t="s">
        <v>1</v>
      </c>
      <c r="N192" s="197" t="s">
        <v>43</v>
      </c>
      <c r="O192" s="72"/>
      <c r="P192" s="198">
        <f t="shared" si="31"/>
        <v>0</v>
      </c>
      <c r="Q192" s="198">
        <v>0</v>
      </c>
      <c r="R192" s="198">
        <f t="shared" si="32"/>
        <v>0</v>
      </c>
      <c r="S192" s="198">
        <v>0</v>
      </c>
      <c r="T192" s="199">
        <f t="shared" si="33"/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0" t="s">
        <v>151</v>
      </c>
      <c r="AT192" s="200" t="s">
        <v>147</v>
      </c>
      <c r="AU192" s="200" t="s">
        <v>86</v>
      </c>
      <c r="AY192" s="18" t="s">
        <v>144</v>
      </c>
      <c r="BE192" s="201">
        <f t="shared" si="34"/>
        <v>0</v>
      </c>
      <c r="BF192" s="201">
        <f t="shared" si="35"/>
        <v>0</v>
      </c>
      <c r="BG192" s="201">
        <f t="shared" si="36"/>
        <v>0</v>
      </c>
      <c r="BH192" s="201">
        <f t="shared" si="37"/>
        <v>0</v>
      </c>
      <c r="BI192" s="201">
        <f t="shared" si="38"/>
        <v>0</v>
      </c>
      <c r="BJ192" s="18" t="s">
        <v>86</v>
      </c>
      <c r="BK192" s="201">
        <f t="shared" si="39"/>
        <v>0</v>
      </c>
      <c r="BL192" s="18" t="s">
        <v>151</v>
      </c>
      <c r="BM192" s="200" t="s">
        <v>1592</v>
      </c>
    </row>
    <row r="193" spans="1:65" s="2" customFormat="1" ht="24.2" customHeight="1">
      <c r="A193" s="35"/>
      <c r="B193" s="36"/>
      <c r="C193" s="188" t="s">
        <v>513</v>
      </c>
      <c r="D193" s="188" t="s">
        <v>147</v>
      </c>
      <c r="E193" s="189" t="s">
        <v>1833</v>
      </c>
      <c r="F193" s="190" t="s">
        <v>1834</v>
      </c>
      <c r="G193" s="191" t="s">
        <v>217</v>
      </c>
      <c r="H193" s="192">
        <v>170</v>
      </c>
      <c r="I193" s="193"/>
      <c r="J193" s="194">
        <f t="shared" si="30"/>
        <v>0</v>
      </c>
      <c r="K193" s="195"/>
      <c r="L193" s="40"/>
      <c r="M193" s="196" t="s">
        <v>1</v>
      </c>
      <c r="N193" s="197" t="s">
        <v>43</v>
      </c>
      <c r="O193" s="72"/>
      <c r="P193" s="198">
        <f t="shared" si="31"/>
        <v>0</v>
      </c>
      <c r="Q193" s="198">
        <v>0</v>
      </c>
      <c r="R193" s="198">
        <f t="shared" si="32"/>
        <v>0</v>
      </c>
      <c r="S193" s="198">
        <v>0</v>
      </c>
      <c r="T193" s="199">
        <f t="shared" si="33"/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0" t="s">
        <v>151</v>
      </c>
      <c r="AT193" s="200" t="s">
        <v>147</v>
      </c>
      <c r="AU193" s="200" t="s">
        <v>86</v>
      </c>
      <c r="AY193" s="18" t="s">
        <v>144</v>
      </c>
      <c r="BE193" s="201">
        <f t="shared" si="34"/>
        <v>0</v>
      </c>
      <c r="BF193" s="201">
        <f t="shared" si="35"/>
        <v>0</v>
      </c>
      <c r="BG193" s="201">
        <f t="shared" si="36"/>
        <v>0</v>
      </c>
      <c r="BH193" s="201">
        <f t="shared" si="37"/>
        <v>0</v>
      </c>
      <c r="BI193" s="201">
        <f t="shared" si="38"/>
        <v>0</v>
      </c>
      <c r="BJ193" s="18" t="s">
        <v>86</v>
      </c>
      <c r="BK193" s="201">
        <f t="shared" si="39"/>
        <v>0</v>
      </c>
      <c r="BL193" s="18" t="s">
        <v>151</v>
      </c>
      <c r="BM193" s="200" t="s">
        <v>1600</v>
      </c>
    </row>
    <row r="194" spans="1:65" s="2" customFormat="1" ht="14.45" customHeight="1">
      <c r="A194" s="35"/>
      <c r="B194" s="36"/>
      <c r="C194" s="188" t="s">
        <v>517</v>
      </c>
      <c r="D194" s="188" t="s">
        <v>147</v>
      </c>
      <c r="E194" s="189" t="s">
        <v>1835</v>
      </c>
      <c r="F194" s="190" t="s">
        <v>1836</v>
      </c>
      <c r="G194" s="191" t="s">
        <v>1696</v>
      </c>
      <c r="H194" s="192">
        <v>25</v>
      </c>
      <c r="I194" s="193"/>
      <c r="J194" s="194">
        <f t="shared" si="30"/>
        <v>0</v>
      </c>
      <c r="K194" s="195"/>
      <c r="L194" s="40"/>
      <c r="M194" s="196" t="s">
        <v>1</v>
      </c>
      <c r="N194" s="197" t="s">
        <v>43</v>
      </c>
      <c r="O194" s="72"/>
      <c r="P194" s="198">
        <f t="shared" si="31"/>
        <v>0</v>
      </c>
      <c r="Q194" s="198">
        <v>0</v>
      </c>
      <c r="R194" s="198">
        <f t="shared" si="32"/>
        <v>0</v>
      </c>
      <c r="S194" s="198">
        <v>0</v>
      </c>
      <c r="T194" s="199">
        <f t="shared" si="33"/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0" t="s">
        <v>151</v>
      </c>
      <c r="AT194" s="200" t="s">
        <v>147</v>
      </c>
      <c r="AU194" s="200" t="s">
        <v>86</v>
      </c>
      <c r="AY194" s="18" t="s">
        <v>144</v>
      </c>
      <c r="BE194" s="201">
        <f t="shared" si="34"/>
        <v>0</v>
      </c>
      <c r="BF194" s="201">
        <f t="shared" si="35"/>
        <v>0</v>
      </c>
      <c r="BG194" s="201">
        <f t="shared" si="36"/>
        <v>0</v>
      </c>
      <c r="BH194" s="201">
        <f t="shared" si="37"/>
        <v>0</v>
      </c>
      <c r="BI194" s="201">
        <f t="shared" si="38"/>
        <v>0</v>
      </c>
      <c r="BJ194" s="18" t="s">
        <v>86</v>
      </c>
      <c r="BK194" s="201">
        <f t="shared" si="39"/>
        <v>0</v>
      </c>
      <c r="BL194" s="18" t="s">
        <v>151</v>
      </c>
      <c r="BM194" s="200" t="s">
        <v>1611</v>
      </c>
    </row>
    <row r="195" spans="1:65" s="2" customFormat="1" ht="14.45" customHeight="1">
      <c r="A195" s="35"/>
      <c r="B195" s="36"/>
      <c r="C195" s="188" t="s">
        <v>524</v>
      </c>
      <c r="D195" s="188" t="s">
        <v>147</v>
      </c>
      <c r="E195" s="189" t="s">
        <v>1837</v>
      </c>
      <c r="F195" s="190" t="s">
        <v>1838</v>
      </c>
      <c r="G195" s="191" t="s">
        <v>1696</v>
      </c>
      <c r="H195" s="192">
        <v>65</v>
      </c>
      <c r="I195" s="193"/>
      <c r="J195" s="194">
        <f t="shared" si="30"/>
        <v>0</v>
      </c>
      <c r="K195" s="195"/>
      <c r="L195" s="40"/>
      <c r="M195" s="196" t="s">
        <v>1</v>
      </c>
      <c r="N195" s="197" t="s">
        <v>43</v>
      </c>
      <c r="O195" s="72"/>
      <c r="P195" s="198">
        <f t="shared" si="31"/>
        <v>0</v>
      </c>
      <c r="Q195" s="198">
        <v>0</v>
      </c>
      <c r="R195" s="198">
        <f t="shared" si="32"/>
        <v>0</v>
      </c>
      <c r="S195" s="198">
        <v>0</v>
      </c>
      <c r="T195" s="199">
        <f t="shared" si="33"/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0" t="s">
        <v>151</v>
      </c>
      <c r="AT195" s="200" t="s">
        <v>147</v>
      </c>
      <c r="AU195" s="200" t="s">
        <v>86</v>
      </c>
      <c r="AY195" s="18" t="s">
        <v>144</v>
      </c>
      <c r="BE195" s="201">
        <f t="shared" si="34"/>
        <v>0</v>
      </c>
      <c r="BF195" s="201">
        <f t="shared" si="35"/>
        <v>0</v>
      </c>
      <c r="BG195" s="201">
        <f t="shared" si="36"/>
        <v>0</v>
      </c>
      <c r="BH195" s="201">
        <f t="shared" si="37"/>
        <v>0</v>
      </c>
      <c r="BI195" s="201">
        <f t="shared" si="38"/>
        <v>0</v>
      </c>
      <c r="BJ195" s="18" t="s">
        <v>86</v>
      </c>
      <c r="BK195" s="201">
        <f t="shared" si="39"/>
        <v>0</v>
      </c>
      <c r="BL195" s="18" t="s">
        <v>151</v>
      </c>
      <c r="BM195" s="200" t="s">
        <v>1625</v>
      </c>
    </row>
    <row r="196" spans="1:65" s="2" customFormat="1" ht="14.45" customHeight="1">
      <c r="A196" s="35"/>
      <c r="B196" s="36"/>
      <c r="C196" s="188" t="s">
        <v>530</v>
      </c>
      <c r="D196" s="188" t="s">
        <v>147</v>
      </c>
      <c r="E196" s="189" t="s">
        <v>1839</v>
      </c>
      <c r="F196" s="190" t="s">
        <v>1840</v>
      </c>
      <c r="G196" s="191" t="s">
        <v>1696</v>
      </c>
      <c r="H196" s="192">
        <v>85</v>
      </c>
      <c r="I196" s="193"/>
      <c r="J196" s="194">
        <f t="shared" si="30"/>
        <v>0</v>
      </c>
      <c r="K196" s="195"/>
      <c r="L196" s="40"/>
      <c r="M196" s="196" t="s">
        <v>1</v>
      </c>
      <c r="N196" s="197" t="s">
        <v>43</v>
      </c>
      <c r="O196" s="72"/>
      <c r="P196" s="198">
        <f t="shared" si="31"/>
        <v>0</v>
      </c>
      <c r="Q196" s="198">
        <v>0</v>
      </c>
      <c r="R196" s="198">
        <f t="shared" si="32"/>
        <v>0</v>
      </c>
      <c r="S196" s="198">
        <v>0</v>
      </c>
      <c r="T196" s="199">
        <f t="shared" si="33"/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0" t="s">
        <v>151</v>
      </c>
      <c r="AT196" s="200" t="s">
        <v>147</v>
      </c>
      <c r="AU196" s="200" t="s">
        <v>86</v>
      </c>
      <c r="AY196" s="18" t="s">
        <v>144</v>
      </c>
      <c r="BE196" s="201">
        <f t="shared" si="34"/>
        <v>0</v>
      </c>
      <c r="BF196" s="201">
        <f t="shared" si="35"/>
        <v>0</v>
      </c>
      <c r="BG196" s="201">
        <f t="shared" si="36"/>
        <v>0</v>
      </c>
      <c r="BH196" s="201">
        <f t="shared" si="37"/>
        <v>0</v>
      </c>
      <c r="BI196" s="201">
        <f t="shared" si="38"/>
        <v>0</v>
      </c>
      <c r="BJ196" s="18" t="s">
        <v>86</v>
      </c>
      <c r="BK196" s="201">
        <f t="shared" si="39"/>
        <v>0</v>
      </c>
      <c r="BL196" s="18" t="s">
        <v>151</v>
      </c>
      <c r="BM196" s="200" t="s">
        <v>1634</v>
      </c>
    </row>
    <row r="197" spans="1:65" s="2" customFormat="1" ht="14.45" customHeight="1">
      <c r="A197" s="35"/>
      <c r="B197" s="36"/>
      <c r="C197" s="188" t="s">
        <v>534</v>
      </c>
      <c r="D197" s="188" t="s">
        <v>147</v>
      </c>
      <c r="E197" s="189" t="s">
        <v>1841</v>
      </c>
      <c r="F197" s="190" t="s">
        <v>1842</v>
      </c>
      <c r="G197" s="191" t="s">
        <v>1696</v>
      </c>
      <c r="H197" s="192">
        <v>4</v>
      </c>
      <c r="I197" s="193"/>
      <c r="J197" s="194">
        <f t="shared" si="30"/>
        <v>0</v>
      </c>
      <c r="K197" s="195"/>
      <c r="L197" s="40"/>
      <c r="M197" s="196" t="s">
        <v>1</v>
      </c>
      <c r="N197" s="197" t="s">
        <v>43</v>
      </c>
      <c r="O197" s="72"/>
      <c r="P197" s="198">
        <f t="shared" si="31"/>
        <v>0</v>
      </c>
      <c r="Q197" s="198">
        <v>0</v>
      </c>
      <c r="R197" s="198">
        <f t="shared" si="32"/>
        <v>0</v>
      </c>
      <c r="S197" s="198">
        <v>0</v>
      </c>
      <c r="T197" s="199">
        <f t="shared" si="3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0" t="s">
        <v>151</v>
      </c>
      <c r="AT197" s="200" t="s">
        <v>147</v>
      </c>
      <c r="AU197" s="200" t="s">
        <v>86</v>
      </c>
      <c r="AY197" s="18" t="s">
        <v>144</v>
      </c>
      <c r="BE197" s="201">
        <f t="shared" si="34"/>
        <v>0</v>
      </c>
      <c r="BF197" s="201">
        <f t="shared" si="35"/>
        <v>0</v>
      </c>
      <c r="BG197" s="201">
        <f t="shared" si="36"/>
        <v>0</v>
      </c>
      <c r="BH197" s="201">
        <f t="shared" si="37"/>
        <v>0</v>
      </c>
      <c r="BI197" s="201">
        <f t="shared" si="38"/>
        <v>0</v>
      </c>
      <c r="BJ197" s="18" t="s">
        <v>86</v>
      </c>
      <c r="BK197" s="201">
        <f t="shared" si="39"/>
        <v>0</v>
      </c>
      <c r="BL197" s="18" t="s">
        <v>151</v>
      </c>
      <c r="BM197" s="200" t="s">
        <v>1644</v>
      </c>
    </row>
    <row r="198" spans="1:65" s="2" customFormat="1" ht="14.45" customHeight="1">
      <c r="A198" s="35"/>
      <c r="B198" s="36"/>
      <c r="C198" s="188" t="s">
        <v>540</v>
      </c>
      <c r="D198" s="188" t="s">
        <v>147</v>
      </c>
      <c r="E198" s="189" t="s">
        <v>1843</v>
      </c>
      <c r="F198" s="190" t="s">
        <v>1844</v>
      </c>
      <c r="G198" s="191" t="s">
        <v>1696</v>
      </c>
      <c r="H198" s="192">
        <v>4</v>
      </c>
      <c r="I198" s="193"/>
      <c r="J198" s="194">
        <f t="shared" si="30"/>
        <v>0</v>
      </c>
      <c r="K198" s="195"/>
      <c r="L198" s="40"/>
      <c r="M198" s="196" t="s">
        <v>1</v>
      </c>
      <c r="N198" s="197" t="s">
        <v>43</v>
      </c>
      <c r="O198" s="72"/>
      <c r="P198" s="198">
        <f t="shared" si="31"/>
        <v>0</v>
      </c>
      <c r="Q198" s="198">
        <v>0</v>
      </c>
      <c r="R198" s="198">
        <f t="shared" si="32"/>
        <v>0</v>
      </c>
      <c r="S198" s="198">
        <v>0</v>
      </c>
      <c r="T198" s="199">
        <f t="shared" si="3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0" t="s">
        <v>151</v>
      </c>
      <c r="AT198" s="200" t="s">
        <v>147</v>
      </c>
      <c r="AU198" s="200" t="s">
        <v>86</v>
      </c>
      <c r="AY198" s="18" t="s">
        <v>144</v>
      </c>
      <c r="BE198" s="201">
        <f t="shared" si="34"/>
        <v>0</v>
      </c>
      <c r="BF198" s="201">
        <f t="shared" si="35"/>
        <v>0</v>
      </c>
      <c r="BG198" s="201">
        <f t="shared" si="36"/>
        <v>0</v>
      </c>
      <c r="BH198" s="201">
        <f t="shared" si="37"/>
        <v>0</v>
      </c>
      <c r="BI198" s="201">
        <f t="shared" si="38"/>
        <v>0</v>
      </c>
      <c r="BJ198" s="18" t="s">
        <v>86</v>
      </c>
      <c r="BK198" s="201">
        <f t="shared" si="39"/>
        <v>0</v>
      </c>
      <c r="BL198" s="18" t="s">
        <v>151</v>
      </c>
      <c r="BM198" s="200" t="s">
        <v>1652</v>
      </c>
    </row>
    <row r="199" spans="1:65" s="2" customFormat="1" ht="14.45" customHeight="1">
      <c r="A199" s="35"/>
      <c r="B199" s="36"/>
      <c r="C199" s="188" t="s">
        <v>548</v>
      </c>
      <c r="D199" s="188" t="s">
        <v>147</v>
      </c>
      <c r="E199" s="189" t="s">
        <v>1845</v>
      </c>
      <c r="F199" s="190" t="s">
        <v>1846</v>
      </c>
      <c r="G199" s="191" t="s">
        <v>1696</v>
      </c>
      <c r="H199" s="192">
        <v>4</v>
      </c>
      <c r="I199" s="193"/>
      <c r="J199" s="194">
        <f t="shared" si="30"/>
        <v>0</v>
      </c>
      <c r="K199" s="195"/>
      <c r="L199" s="40"/>
      <c r="M199" s="196" t="s">
        <v>1</v>
      </c>
      <c r="N199" s="197" t="s">
        <v>43</v>
      </c>
      <c r="O199" s="72"/>
      <c r="P199" s="198">
        <f t="shared" si="31"/>
        <v>0</v>
      </c>
      <c r="Q199" s="198">
        <v>0</v>
      </c>
      <c r="R199" s="198">
        <f t="shared" si="32"/>
        <v>0</v>
      </c>
      <c r="S199" s="198">
        <v>0</v>
      </c>
      <c r="T199" s="199">
        <f t="shared" si="33"/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0" t="s">
        <v>151</v>
      </c>
      <c r="AT199" s="200" t="s">
        <v>147</v>
      </c>
      <c r="AU199" s="200" t="s">
        <v>86</v>
      </c>
      <c r="AY199" s="18" t="s">
        <v>144</v>
      </c>
      <c r="BE199" s="201">
        <f t="shared" si="34"/>
        <v>0</v>
      </c>
      <c r="BF199" s="201">
        <f t="shared" si="35"/>
        <v>0</v>
      </c>
      <c r="BG199" s="201">
        <f t="shared" si="36"/>
        <v>0</v>
      </c>
      <c r="BH199" s="201">
        <f t="shared" si="37"/>
        <v>0</v>
      </c>
      <c r="BI199" s="201">
        <f t="shared" si="38"/>
        <v>0</v>
      </c>
      <c r="BJ199" s="18" t="s">
        <v>86</v>
      </c>
      <c r="BK199" s="201">
        <f t="shared" si="39"/>
        <v>0</v>
      </c>
      <c r="BL199" s="18" t="s">
        <v>151</v>
      </c>
      <c r="BM199" s="200" t="s">
        <v>1660</v>
      </c>
    </row>
    <row r="200" spans="1:65" s="2" customFormat="1" ht="14.45" customHeight="1">
      <c r="A200" s="35"/>
      <c r="B200" s="36"/>
      <c r="C200" s="188" t="s">
        <v>553</v>
      </c>
      <c r="D200" s="188" t="s">
        <v>147</v>
      </c>
      <c r="E200" s="189" t="s">
        <v>1847</v>
      </c>
      <c r="F200" s="190" t="s">
        <v>1848</v>
      </c>
      <c r="G200" s="191" t="s">
        <v>1696</v>
      </c>
      <c r="H200" s="192">
        <v>4</v>
      </c>
      <c r="I200" s="193"/>
      <c r="J200" s="194">
        <f t="shared" si="30"/>
        <v>0</v>
      </c>
      <c r="K200" s="195"/>
      <c r="L200" s="40"/>
      <c r="M200" s="196" t="s">
        <v>1</v>
      </c>
      <c r="N200" s="197" t="s">
        <v>43</v>
      </c>
      <c r="O200" s="72"/>
      <c r="P200" s="198">
        <f t="shared" si="31"/>
        <v>0</v>
      </c>
      <c r="Q200" s="198">
        <v>0</v>
      </c>
      <c r="R200" s="198">
        <f t="shared" si="32"/>
        <v>0</v>
      </c>
      <c r="S200" s="198">
        <v>0</v>
      </c>
      <c r="T200" s="199">
        <f t="shared" si="33"/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0" t="s">
        <v>151</v>
      </c>
      <c r="AT200" s="200" t="s">
        <v>147</v>
      </c>
      <c r="AU200" s="200" t="s">
        <v>86</v>
      </c>
      <c r="AY200" s="18" t="s">
        <v>144</v>
      </c>
      <c r="BE200" s="201">
        <f t="shared" si="34"/>
        <v>0</v>
      </c>
      <c r="BF200" s="201">
        <f t="shared" si="35"/>
        <v>0</v>
      </c>
      <c r="BG200" s="201">
        <f t="shared" si="36"/>
        <v>0</v>
      </c>
      <c r="BH200" s="201">
        <f t="shared" si="37"/>
        <v>0</v>
      </c>
      <c r="BI200" s="201">
        <f t="shared" si="38"/>
        <v>0</v>
      </c>
      <c r="BJ200" s="18" t="s">
        <v>86</v>
      </c>
      <c r="BK200" s="201">
        <f t="shared" si="39"/>
        <v>0</v>
      </c>
      <c r="BL200" s="18" t="s">
        <v>151</v>
      </c>
      <c r="BM200" s="200" t="s">
        <v>1682</v>
      </c>
    </row>
    <row r="201" spans="1:65" s="2" customFormat="1" ht="24.2" customHeight="1">
      <c r="A201" s="35"/>
      <c r="B201" s="36"/>
      <c r="C201" s="188" t="s">
        <v>558</v>
      </c>
      <c r="D201" s="188" t="s">
        <v>147</v>
      </c>
      <c r="E201" s="189" t="s">
        <v>1849</v>
      </c>
      <c r="F201" s="190" t="s">
        <v>1850</v>
      </c>
      <c r="G201" s="191" t="s">
        <v>1696</v>
      </c>
      <c r="H201" s="192">
        <v>4</v>
      </c>
      <c r="I201" s="193"/>
      <c r="J201" s="194">
        <f t="shared" si="30"/>
        <v>0</v>
      </c>
      <c r="K201" s="195"/>
      <c r="L201" s="40"/>
      <c r="M201" s="196" t="s">
        <v>1</v>
      </c>
      <c r="N201" s="197" t="s">
        <v>43</v>
      </c>
      <c r="O201" s="72"/>
      <c r="P201" s="198">
        <f t="shared" si="31"/>
        <v>0</v>
      </c>
      <c r="Q201" s="198">
        <v>0</v>
      </c>
      <c r="R201" s="198">
        <f t="shared" si="32"/>
        <v>0</v>
      </c>
      <c r="S201" s="198">
        <v>0</v>
      </c>
      <c r="T201" s="199">
        <f t="shared" si="33"/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0" t="s">
        <v>151</v>
      </c>
      <c r="AT201" s="200" t="s">
        <v>147</v>
      </c>
      <c r="AU201" s="200" t="s">
        <v>86</v>
      </c>
      <c r="AY201" s="18" t="s">
        <v>144</v>
      </c>
      <c r="BE201" s="201">
        <f t="shared" si="34"/>
        <v>0</v>
      </c>
      <c r="BF201" s="201">
        <f t="shared" si="35"/>
        <v>0</v>
      </c>
      <c r="BG201" s="201">
        <f t="shared" si="36"/>
        <v>0</v>
      </c>
      <c r="BH201" s="201">
        <f t="shared" si="37"/>
        <v>0</v>
      </c>
      <c r="BI201" s="201">
        <f t="shared" si="38"/>
        <v>0</v>
      </c>
      <c r="BJ201" s="18" t="s">
        <v>86</v>
      </c>
      <c r="BK201" s="201">
        <f t="shared" si="39"/>
        <v>0</v>
      </c>
      <c r="BL201" s="18" t="s">
        <v>151</v>
      </c>
      <c r="BM201" s="200" t="s">
        <v>1453</v>
      </c>
    </row>
    <row r="202" spans="1:65" s="2" customFormat="1" ht="14.45" customHeight="1">
      <c r="A202" s="35"/>
      <c r="B202" s="36"/>
      <c r="C202" s="188" t="s">
        <v>563</v>
      </c>
      <c r="D202" s="188" t="s">
        <v>147</v>
      </c>
      <c r="E202" s="189" t="s">
        <v>1851</v>
      </c>
      <c r="F202" s="190" t="s">
        <v>1852</v>
      </c>
      <c r="G202" s="191" t="s">
        <v>1696</v>
      </c>
      <c r="H202" s="192">
        <v>4</v>
      </c>
      <c r="I202" s="193"/>
      <c r="J202" s="194">
        <f t="shared" si="30"/>
        <v>0</v>
      </c>
      <c r="K202" s="195"/>
      <c r="L202" s="40"/>
      <c r="M202" s="196" t="s">
        <v>1</v>
      </c>
      <c r="N202" s="197" t="s">
        <v>43</v>
      </c>
      <c r="O202" s="72"/>
      <c r="P202" s="198">
        <f t="shared" si="31"/>
        <v>0</v>
      </c>
      <c r="Q202" s="198">
        <v>0</v>
      </c>
      <c r="R202" s="198">
        <f t="shared" si="32"/>
        <v>0</v>
      </c>
      <c r="S202" s="198">
        <v>0</v>
      </c>
      <c r="T202" s="199">
        <f t="shared" si="33"/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0" t="s">
        <v>151</v>
      </c>
      <c r="AT202" s="200" t="s">
        <v>147</v>
      </c>
      <c r="AU202" s="200" t="s">
        <v>86</v>
      </c>
      <c r="AY202" s="18" t="s">
        <v>144</v>
      </c>
      <c r="BE202" s="201">
        <f t="shared" si="34"/>
        <v>0</v>
      </c>
      <c r="BF202" s="201">
        <f t="shared" si="35"/>
        <v>0</v>
      </c>
      <c r="BG202" s="201">
        <f t="shared" si="36"/>
        <v>0</v>
      </c>
      <c r="BH202" s="201">
        <f t="shared" si="37"/>
        <v>0</v>
      </c>
      <c r="BI202" s="201">
        <f t="shared" si="38"/>
        <v>0</v>
      </c>
      <c r="BJ202" s="18" t="s">
        <v>86</v>
      </c>
      <c r="BK202" s="201">
        <f t="shared" si="39"/>
        <v>0</v>
      </c>
      <c r="BL202" s="18" t="s">
        <v>151</v>
      </c>
      <c r="BM202" s="200" t="s">
        <v>1853</v>
      </c>
    </row>
    <row r="203" spans="1:65" s="2" customFormat="1" ht="14.45" customHeight="1">
      <c r="A203" s="35"/>
      <c r="B203" s="36"/>
      <c r="C203" s="188" t="s">
        <v>569</v>
      </c>
      <c r="D203" s="188" t="s">
        <v>147</v>
      </c>
      <c r="E203" s="189" t="s">
        <v>1854</v>
      </c>
      <c r="F203" s="190" t="s">
        <v>1855</v>
      </c>
      <c r="G203" s="191" t="s">
        <v>1696</v>
      </c>
      <c r="H203" s="192">
        <v>4</v>
      </c>
      <c r="I203" s="193"/>
      <c r="J203" s="194">
        <f t="shared" si="30"/>
        <v>0</v>
      </c>
      <c r="K203" s="195"/>
      <c r="L203" s="40"/>
      <c r="M203" s="196" t="s">
        <v>1</v>
      </c>
      <c r="N203" s="197" t="s">
        <v>43</v>
      </c>
      <c r="O203" s="72"/>
      <c r="P203" s="198">
        <f t="shared" si="31"/>
        <v>0</v>
      </c>
      <c r="Q203" s="198">
        <v>0</v>
      </c>
      <c r="R203" s="198">
        <f t="shared" si="32"/>
        <v>0</v>
      </c>
      <c r="S203" s="198">
        <v>0</v>
      </c>
      <c r="T203" s="199">
        <f t="shared" si="33"/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0" t="s">
        <v>151</v>
      </c>
      <c r="AT203" s="200" t="s">
        <v>147</v>
      </c>
      <c r="AU203" s="200" t="s">
        <v>86</v>
      </c>
      <c r="AY203" s="18" t="s">
        <v>144</v>
      </c>
      <c r="BE203" s="201">
        <f t="shared" si="34"/>
        <v>0</v>
      </c>
      <c r="BF203" s="201">
        <f t="shared" si="35"/>
        <v>0</v>
      </c>
      <c r="BG203" s="201">
        <f t="shared" si="36"/>
        <v>0</v>
      </c>
      <c r="BH203" s="201">
        <f t="shared" si="37"/>
        <v>0</v>
      </c>
      <c r="BI203" s="201">
        <f t="shared" si="38"/>
        <v>0</v>
      </c>
      <c r="BJ203" s="18" t="s">
        <v>86</v>
      </c>
      <c r="BK203" s="201">
        <f t="shared" si="39"/>
        <v>0</v>
      </c>
      <c r="BL203" s="18" t="s">
        <v>151</v>
      </c>
      <c r="BM203" s="200" t="s">
        <v>1856</v>
      </c>
    </row>
    <row r="204" spans="1:65" s="2" customFormat="1" ht="14.45" customHeight="1">
      <c r="A204" s="35"/>
      <c r="B204" s="36"/>
      <c r="C204" s="188" t="s">
        <v>573</v>
      </c>
      <c r="D204" s="188" t="s">
        <v>147</v>
      </c>
      <c r="E204" s="189" t="s">
        <v>1857</v>
      </c>
      <c r="F204" s="190" t="s">
        <v>1858</v>
      </c>
      <c r="G204" s="191" t="s">
        <v>1696</v>
      </c>
      <c r="H204" s="192">
        <v>35</v>
      </c>
      <c r="I204" s="193"/>
      <c r="J204" s="194">
        <f t="shared" si="30"/>
        <v>0</v>
      </c>
      <c r="K204" s="195"/>
      <c r="L204" s="40"/>
      <c r="M204" s="196" t="s">
        <v>1</v>
      </c>
      <c r="N204" s="197" t="s">
        <v>43</v>
      </c>
      <c r="O204" s="72"/>
      <c r="P204" s="198">
        <f t="shared" si="31"/>
        <v>0</v>
      </c>
      <c r="Q204" s="198">
        <v>0</v>
      </c>
      <c r="R204" s="198">
        <f t="shared" si="32"/>
        <v>0</v>
      </c>
      <c r="S204" s="198">
        <v>0</v>
      </c>
      <c r="T204" s="199">
        <f t="shared" si="33"/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0" t="s">
        <v>151</v>
      </c>
      <c r="AT204" s="200" t="s">
        <v>147</v>
      </c>
      <c r="AU204" s="200" t="s">
        <v>86</v>
      </c>
      <c r="AY204" s="18" t="s">
        <v>144</v>
      </c>
      <c r="BE204" s="201">
        <f t="shared" si="34"/>
        <v>0</v>
      </c>
      <c r="BF204" s="201">
        <f t="shared" si="35"/>
        <v>0</v>
      </c>
      <c r="BG204" s="201">
        <f t="shared" si="36"/>
        <v>0</v>
      </c>
      <c r="BH204" s="201">
        <f t="shared" si="37"/>
        <v>0</v>
      </c>
      <c r="BI204" s="201">
        <f t="shared" si="38"/>
        <v>0</v>
      </c>
      <c r="BJ204" s="18" t="s">
        <v>86</v>
      </c>
      <c r="BK204" s="201">
        <f t="shared" si="39"/>
        <v>0</v>
      </c>
      <c r="BL204" s="18" t="s">
        <v>151</v>
      </c>
      <c r="BM204" s="200" t="s">
        <v>1859</v>
      </c>
    </row>
    <row r="205" spans="1:65" s="2" customFormat="1" ht="14.45" customHeight="1">
      <c r="A205" s="35"/>
      <c r="B205" s="36"/>
      <c r="C205" s="188" t="s">
        <v>577</v>
      </c>
      <c r="D205" s="188" t="s">
        <v>147</v>
      </c>
      <c r="E205" s="189" t="s">
        <v>1860</v>
      </c>
      <c r="F205" s="190" t="s">
        <v>1861</v>
      </c>
      <c r="G205" s="191" t="s">
        <v>1696</v>
      </c>
      <c r="H205" s="192">
        <v>35</v>
      </c>
      <c r="I205" s="193"/>
      <c r="J205" s="194">
        <f t="shared" si="30"/>
        <v>0</v>
      </c>
      <c r="K205" s="195"/>
      <c r="L205" s="40"/>
      <c r="M205" s="196" t="s">
        <v>1</v>
      </c>
      <c r="N205" s="197" t="s">
        <v>43</v>
      </c>
      <c r="O205" s="72"/>
      <c r="P205" s="198">
        <f t="shared" si="31"/>
        <v>0</v>
      </c>
      <c r="Q205" s="198">
        <v>0</v>
      </c>
      <c r="R205" s="198">
        <f t="shared" si="32"/>
        <v>0</v>
      </c>
      <c r="S205" s="198">
        <v>0</v>
      </c>
      <c r="T205" s="199">
        <f t="shared" si="33"/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0" t="s">
        <v>151</v>
      </c>
      <c r="AT205" s="200" t="s">
        <v>147</v>
      </c>
      <c r="AU205" s="200" t="s">
        <v>86</v>
      </c>
      <c r="AY205" s="18" t="s">
        <v>144</v>
      </c>
      <c r="BE205" s="201">
        <f t="shared" si="34"/>
        <v>0</v>
      </c>
      <c r="BF205" s="201">
        <f t="shared" si="35"/>
        <v>0</v>
      </c>
      <c r="BG205" s="201">
        <f t="shared" si="36"/>
        <v>0</v>
      </c>
      <c r="BH205" s="201">
        <f t="shared" si="37"/>
        <v>0</v>
      </c>
      <c r="BI205" s="201">
        <f t="shared" si="38"/>
        <v>0</v>
      </c>
      <c r="BJ205" s="18" t="s">
        <v>86</v>
      </c>
      <c r="BK205" s="201">
        <f t="shared" si="39"/>
        <v>0</v>
      </c>
      <c r="BL205" s="18" t="s">
        <v>151</v>
      </c>
      <c r="BM205" s="200" t="s">
        <v>1862</v>
      </c>
    </row>
    <row r="206" spans="1:65" s="2" customFormat="1" ht="14.45" customHeight="1">
      <c r="A206" s="35"/>
      <c r="B206" s="36"/>
      <c r="C206" s="188" t="s">
        <v>581</v>
      </c>
      <c r="D206" s="188" t="s">
        <v>147</v>
      </c>
      <c r="E206" s="189" t="s">
        <v>1863</v>
      </c>
      <c r="F206" s="190" t="s">
        <v>1864</v>
      </c>
      <c r="G206" s="191" t="s">
        <v>1696</v>
      </c>
      <c r="H206" s="192">
        <v>15</v>
      </c>
      <c r="I206" s="193"/>
      <c r="J206" s="194">
        <f t="shared" si="30"/>
        <v>0</v>
      </c>
      <c r="K206" s="195"/>
      <c r="L206" s="40"/>
      <c r="M206" s="196" t="s">
        <v>1</v>
      </c>
      <c r="N206" s="197" t="s">
        <v>43</v>
      </c>
      <c r="O206" s="72"/>
      <c r="P206" s="198">
        <f t="shared" si="31"/>
        <v>0</v>
      </c>
      <c r="Q206" s="198">
        <v>0</v>
      </c>
      <c r="R206" s="198">
        <f t="shared" si="32"/>
        <v>0</v>
      </c>
      <c r="S206" s="198">
        <v>0</v>
      </c>
      <c r="T206" s="199">
        <f t="shared" si="33"/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0" t="s">
        <v>151</v>
      </c>
      <c r="AT206" s="200" t="s">
        <v>147</v>
      </c>
      <c r="AU206" s="200" t="s">
        <v>86</v>
      </c>
      <c r="AY206" s="18" t="s">
        <v>144</v>
      </c>
      <c r="BE206" s="201">
        <f t="shared" si="34"/>
        <v>0</v>
      </c>
      <c r="BF206" s="201">
        <f t="shared" si="35"/>
        <v>0</v>
      </c>
      <c r="BG206" s="201">
        <f t="shared" si="36"/>
        <v>0</v>
      </c>
      <c r="BH206" s="201">
        <f t="shared" si="37"/>
        <v>0</v>
      </c>
      <c r="BI206" s="201">
        <f t="shared" si="38"/>
        <v>0</v>
      </c>
      <c r="BJ206" s="18" t="s">
        <v>86</v>
      </c>
      <c r="BK206" s="201">
        <f t="shared" si="39"/>
        <v>0</v>
      </c>
      <c r="BL206" s="18" t="s">
        <v>151</v>
      </c>
      <c r="BM206" s="200" t="s">
        <v>1865</v>
      </c>
    </row>
    <row r="207" spans="1:65" s="2" customFormat="1" ht="14.45" customHeight="1">
      <c r="A207" s="35"/>
      <c r="B207" s="36"/>
      <c r="C207" s="188" t="s">
        <v>586</v>
      </c>
      <c r="D207" s="188" t="s">
        <v>147</v>
      </c>
      <c r="E207" s="189" t="s">
        <v>1866</v>
      </c>
      <c r="F207" s="190" t="s">
        <v>1867</v>
      </c>
      <c r="G207" s="191" t="s">
        <v>1696</v>
      </c>
      <c r="H207" s="192">
        <v>15</v>
      </c>
      <c r="I207" s="193"/>
      <c r="J207" s="194">
        <f t="shared" si="30"/>
        <v>0</v>
      </c>
      <c r="K207" s="195"/>
      <c r="L207" s="40"/>
      <c r="M207" s="196" t="s">
        <v>1</v>
      </c>
      <c r="N207" s="197" t="s">
        <v>43</v>
      </c>
      <c r="O207" s="72"/>
      <c r="P207" s="198">
        <f t="shared" si="31"/>
        <v>0</v>
      </c>
      <c r="Q207" s="198">
        <v>0</v>
      </c>
      <c r="R207" s="198">
        <f t="shared" si="32"/>
        <v>0</v>
      </c>
      <c r="S207" s="198">
        <v>0</v>
      </c>
      <c r="T207" s="199">
        <f t="shared" si="33"/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0" t="s">
        <v>151</v>
      </c>
      <c r="AT207" s="200" t="s">
        <v>147</v>
      </c>
      <c r="AU207" s="200" t="s">
        <v>86</v>
      </c>
      <c r="AY207" s="18" t="s">
        <v>144</v>
      </c>
      <c r="BE207" s="201">
        <f t="shared" si="34"/>
        <v>0</v>
      </c>
      <c r="BF207" s="201">
        <f t="shared" si="35"/>
        <v>0</v>
      </c>
      <c r="BG207" s="201">
        <f t="shared" si="36"/>
        <v>0</v>
      </c>
      <c r="BH207" s="201">
        <f t="shared" si="37"/>
        <v>0</v>
      </c>
      <c r="BI207" s="201">
        <f t="shared" si="38"/>
        <v>0</v>
      </c>
      <c r="BJ207" s="18" t="s">
        <v>86</v>
      </c>
      <c r="BK207" s="201">
        <f t="shared" si="39"/>
        <v>0</v>
      </c>
      <c r="BL207" s="18" t="s">
        <v>151</v>
      </c>
      <c r="BM207" s="200" t="s">
        <v>1868</v>
      </c>
    </row>
    <row r="208" spans="1:65" s="2" customFormat="1" ht="14.45" customHeight="1">
      <c r="A208" s="35"/>
      <c r="B208" s="36"/>
      <c r="C208" s="188" t="s">
        <v>590</v>
      </c>
      <c r="D208" s="188" t="s">
        <v>147</v>
      </c>
      <c r="E208" s="189" t="s">
        <v>1869</v>
      </c>
      <c r="F208" s="190" t="s">
        <v>1870</v>
      </c>
      <c r="G208" s="191" t="s">
        <v>1696</v>
      </c>
      <c r="H208" s="192">
        <v>6</v>
      </c>
      <c r="I208" s="193"/>
      <c r="J208" s="194">
        <f t="shared" si="30"/>
        <v>0</v>
      </c>
      <c r="K208" s="195"/>
      <c r="L208" s="40"/>
      <c r="M208" s="196" t="s">
        <v>1</v>
      </c>
      <c r="N208" s="197" t="s">
        <v>43</v>
      </c>
      <c r="O208" s="72"/>
      <c r="P208" s="198">
        <f t="shared" si="31"/>
        <v>0</v>
      </c>
      <c r="Q208" s="198">
        <v>0</v>
      </c>
      <c r="R208" s="198">
        <f t="shared" si="32"/>
        <v>0</v>
      </c>
      <c r="S208" s="198">
        <v>0</v>
      </c>
      <c r="T208" s="199">
        <f t="shared" si="33"/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0" t="s">
        <v>151</v>
      </c>
      <c r="AT208" s="200" t="s">
        <v>147</v>
      </c>
      <c r="AU208" s="200" t="s">
        <v>86</v>
      </c>
      <c r="AY208" s="18" t="s">
        <v>144</v>
      </c>
      <c r="BE208" s="201">
        <f t="shared" si="34"/>
        <v>0</v>
      </c>
      <c r="BF208" s="201">
        <f t="shared" si="35"/>
        <v>0</v>
      </c>
      <c r="BG208" s="201">
        <f t="shared" si="36"/>
        <v>0</v>
      </c>
      <c r="BH208" s="201">
        <f t="shared" si="37"/>
        <v>0</v>
      </c>
      <c r="BI208" s="201">
        <f t="shared" si="38"/>
        <v>0</v>
      </c>
      <c r="BJ208" s="18" t="s">
        <v>86</v>
      </c>
      <c r="BK208" s="201">
        <f t="shared" si="39"/>
        <v>0</v>
      </c>
      <c r="BL208" s="18" t="s">
        <v>151</v>
      </c>
      <c r="BM208" s="200" t="s">
        <v>1871</v>
      </c>
    </row>
    <row r="209" spans="1:65" s="2" customFormat="1" ht="14.45" customHeight="1">
      <c r="A209" s="35"/>
      <c r="B209" s="36"/>
      <c r="C209" s="188" t="s">
        <v>594</v>
      </c>
      <c r="D209" s="188" t="s">
        <v>147</v>
      </c>
      <c r="E209" s="189" t="s">
        <v>1872</v>
      </c>
      <c r="F209" s="190" t="s">
        <v>1873</v>
      </c>
      <c r="G209" s="191" t="s">
        <v>1696</v>
      </c>
      <c r="H209" s="192">
        <v>8</v>
      </c>
      <c r="I209" s="193"/>
      <c r="J209" s="194">
        <f t="shared" si="30"/>
        <v>0</v>
      </c>
      <c r="K209" s="195"/>
      <c r="L209" s="40"/>
      <c r="M209" s="196" t="s">
        <v>1</v>
      </c>
      <c r="N209" s="197" t="s">
        <v>43</v>
      </c>
      <c r="O209" s="72"/>
      <c r="P209" s="198">
        <f t="shared" si="31"/>
        <v>0</v>
      </c>
      <c r="Q209" s="198">
        <v>0</v>
      </c>
      <c r="R209" s="198">
        <f t="shared" si="32"/>
        <v>0</v>
      </c>
      <c r="S209" s="198">
        <v>0</v>
      </c>
      <c r="T209" s="199">
        <f t="shared" si="33"/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0" t="s">
        <v>151</v>
      </c>
      <c r="AT209" s="200" t="s">
        <v>147</v>
      </c>
      <c r="AU209" s="200" t="s">
        <v>86</v>
      </c>
      <c r="AY209" s="18" t="s">
        <v>144</v>
      </c>
      <c r="BE209" s="201">
        <f t="shared" si="34"/>
        <v>0</v>
      </c>
      <c r="BF209" s="201">
        <f t="shared" si="35"/>
        <v>0</v>
      </c>
      <c r="BG209" s="201">
        <f t="shared" si="36"/>
        <v>0</v>
      </c>
      <c r="BH209" s="201">
        <f t="shared" si="37"/>
        <v>0</v>
      </c>
      <c r="BI209" s="201">
        <f t="shared" si="38"/>
        <v>0</v>
      </c>
      <c r="BJ209" s="18" t="s">
        <v>86</v>
      </c>
      <c r="BK209" s="201">
        <f t="shared" si="39"/>
        <v>0</v>
      </c>
      <c r="BL209" s="18" t="s">
        <v>151</v>
      </c>
      <c r="BM209" s="200" t="s">
        <v>1874</v>
      </c>
    </row>
    <row r="210" spans="1:65" s="2" customFormat="1" ht="14.45" customHeight="1">
      <c r="A210" s="35"/>
      <c r="B210" s="36"/>
      <c r="C210" s="188" t="s">
        <v>598</v>
      </c>
      <c r="D210" s="188" t="s">
        <v>147</v>
      </c>
      <c r="E210" s="189" t="s">
        <v>1875</v>
      </c>
      <c r="F210" s="190" t="s">
        <v>1876</v>
      </c>
      <c r="G210" s="191" t="s">
        <v>1696</v>
      </c>
      <c r="H210" s="192">
        <v>4</v>
      </c>
      <c r="I210" s="193"/>
      <c r="J210" s="194">
        <f t="shared" si="30"/>
        <v>0</v>
      </c>
      <c r="K210" s="195"/>
      <c r="L210" s="40"/>
      <c r="M210" s="196" t="s">
        <v>1</v>
      </c>
      <c r="N210" s="197" t="s">
        <v>43</v>
      </c>
      <c r="O210" s="72"/>
      <c r="P210" s="198">
        <f t="shared" si="31"/>
        <v>0</v>
      </c>
      <c r="Q210" s="198">
        <v>0</v>
      </c>
      <c r="R210" s="198">
        <f t="shared" si="32"/>
        <v>0</v>
      </c>
      <c r="S210" s="198">
        <v>0</v>
      </c>
      <c r="T210" s="199">
        <f t="shared" si="33"/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0" t="s">
        <v>151</v>
      </c>
      <c r="AT210" s="200" t="s">
        <v>147</v>
      </c>
      <c r="AU210" s="200" t="s">
        <v>86</v>
      </c>
      <c r="AY210" s="18" t="s">
        <v>144</v>
      </c>
      <c r="BE210" s="201">
        <f t="shared" si="34"/>
        <v>0</v>
      </c>
      <c r="BF210" s="201">
        <f t="shared" si="35"/>
        <v>0</v>
      </c>
      <c r="BG210" s="201">
        <f t="shared" si="36"/>
        <v>0</v>
      </c>
      <c r="BH210" s="201">
        <f t="shared" si="37"/>
        <v>0</v>
      </c>
      <c r="BI210" s="201">
        <f t="shared" si="38"/>
        <v>0</v>
      </c>
      <c r="BJ210" s="18" t="s">
        <v>86</v>
      </c>
      <c r="BK210" s="201">
        <f t="shared" si="39"/>
        <v>0</v>
      </c>
      <c r="BL210" s="18" t="s">
        <v>151</v>
      </c>
      <c r="BM210" s="200" t="s">
        <v>1877</v>
      </c>
    </row>
    <row r="211" spans="1:65" s="2" customFormat="1" ht="14.45" customHeight="1">
      <c r="A211" s="35"/>
      <c r="B211" s="36"/>
      <c r="C211" s="188" t="s">
        <v>602</v>
      </c>
      <c r="D211" s="188" t="s">
        <v>147</v>
      </c>
      <c r="E211" s="189" t="s">
        <v>1878</v>
      </c>
      <c r="F211" s="190" t="s">
        <v>1879</v>
      </c>
      <c r="G211" s="191" t="s">
        <v>1696</v>
      </c>
      <c r="H211" s="192">
        <v>4</v>
      </c>
      <c r="I211" s="193"/>
      <c r="J211" s="194">
        <f t="shared" si="30"/>
        <v>0</v>
      </c>
      <c r="K211" s="195"/>
      <c r="L211" s="40"/>
      <c r="M211" s="196" t="s">
        <v>1</v>
      </c>
      <c r="N211" s="197" t="s">
        <v>43</v>
      </c>
      <c r="O211" s="72"/>
      <c r="P211" s="198">
        <f t="shared" si="31"/>
        <v>0</v>
      </c>
      <c r="Q211" s="198">
        <v>0</v>
      </c>
      <c r="R211" s="198">
        <f t="shared" si="32"/>
        <v>0</v>
      </c>
      <c r="S211" s="198">
        <v>0</v>
      </c>
      <c r="T211" s="199">
        <f t="shared" si="33"/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0" t="s">
        <v>151</v>
      </c>
      <c r="AT211" s="200" t="s">
        <v>147</v>
      </c>
      <c r="AU211" s="200" t="s">
        <v>86</v>
      </c>
      <c r="AY211" s="18" t="s">
        <v>144</v>
      </c>
      <c r="BE211" s="201">
        <f t="shared" si="34"/>
        <v>0</v>
      </c>
      <c r="BF211" s="201">
        <f t="shared" si="35"/>
        <v>0</v>
      </c>
      <c r="BG211" s="201">
        <f t="shared" si="36"/>
        <v>0</v>
      </c>
      <c r="BH211" s="201">
        <f t="shared" si="37"/>
        <v>0</v>
      </c>
      <c r="BI211" s="201">
        <f t="shared" si="38"/>
        <v>0</v>
      </c>
      <c r="BJ211" s="18" t="s">
        <v>86</v>
      </c>
      <c r="BK211" s="201">
        <f t="shared" si="39"/>
        <v>0</v>
      </c>
      <c r="BL211" s="18" t="s">
        <v>151</v>
      </c>
      <c r="BM211" s="200" t="s">
        <v>1880</v>
      </c>
    </row>
    <row r="212" spans="1:65" s="2" customFormat="1" ht="14.45" customHeight="1">
      <c r="A212" s="35"/>
      <c r="B212" s="36"/>
      <c r="C212" s="188" t="s">
        <v>611</v>
      </c>
      <c r="D212" s="188" t="s">
        <v>147</v>
      </c>
      <c r="E212" s="189" t="s">
        <v>1881</v>
      </c>
      <c r="F212" s="190" t="s">
        <v>1882</v>
      </c>
      <c r="G212" s="191" t="s">
        <v>1696</v>
      </c>
      <c r="H212" s="192">
        <v>4</v>
      </c>
      <c r="I212" s="193"/>
      <c r="J212" s="194">
        <f t="shared" si="30"/>
        <v>0</v>
      </c>
      <c r="K212" s="195"/>
      <c r="L212" s="40"/>
      <c r="M212" s="196" t="s">
        <v>1</v>
      </c>
      <c r="N212" s="197" t="s">
        <v>43</v>
      </c>
      <c r="O212" s="72"/>
      <c r="P212" s="198">
        <f t="shared" si="31"/>
        <v>0</v>
      </c>
      <c r="Q212" s="198">
        <v>0</v>
      </c>
      <c r="R212" s="198">
        <f t="shared" si="32"/>
        <v>0</v>
      </c>
      <c r="S212" s="198">
        <v>0</v>
      </c>
      <c r="T212" s="199">
        <f t="shared" si="33"/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0" t="s">
        <v>151</v>
      </c>
      <c r="AT212" s="200" t="s">
        <v>147</v>
      </c>
      <c r="AU212" s="200" t="s">
        <v>86</v>
      </c>
      <c r="AY212" s="18" t="s">
        <v>144</v>
      </c>
      <c r="BE212" s="201">
        <f t="shared" si="34"/>
        <v>0</v>
      </c>
      <c r="BF212" s="201">
        <f t="shared" si="35"/>
        <v>0</v>
      </c>
      <c r="BG212" s="201">
        <f t="shared" si="36"/>
        <v>0</v>
      </c>
      <c r="BH212" s="201">
        <f t="shared" si="37"/>
        <v>0</v>
      </c>
      <c r="BI212" s="201">
        <f t="shared" si="38"/>
        <v>0</v>
      </c>
      <c r="BJ212" s="18" t="s">
        <v>86</v>
      </c>
      <c r="BK212" s="201">
        <f t="shared" si="39"/>
        <v>0</v>
      </c>
      <c r="BL212" s="18" t="s">
        <v>151</v>
      </c>
      <c r="BM212" s="200" t="s">
        <v>1883</v>
      </c>
    </row>
    <row r="213" spans="1:65" s="2" customFormat="1" ht="14.45" customHeight="1">
      <c r="A213" s="35"/>
      <c r="B213" s="36"/>
      <c r="C213" s="188" t="s">
        <v>615</v>
      </c>
      <c r="D213" s="188" t="s">
        <v>147</v>
      </c>
      <c r="E213" s="189" t="s">
        <v>1884</v>
      </c>
      <c r="F213" s="190" t="s">
        <v>1885</v>
      </c>
      <c r="G213" s="191" t="s">
        <v>217</v>
      </c>
      <c r="H213" s="192">
        <v>80</v>
      </c>
      <c r="I213" s="193"/>
      <c r="J213" s="194">
        <f t="shared" si="30"/>
        <v>0</v>
      </c>
      <c r="K213" s="195"/>
      <c r="L213" s="40"/>
      <c r="M213" s="196" t="s">
        <v>1</v>
      </c>
      <c r="N213" s="197" t="s">
        <v>43</v>
      </c>
      <c r="O213" s="72"/>
      <c r="P213" s="198">
        <f t="shared" si="31"/>
        <v>0</v>
      </c>
      <c r="Q213" s="198">
        <v>0</v>
      </c>
      <c r="R213" s="198">
        <f t="shared" si="32"/>
        <v>0</v>
      </c>
      <c r="S213" s="198">
        <v>0</v>
      </c>
      <c r="T213" s="199">
        <f t="shared" si="33"/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0" t="s">
        <v>151</v>
      </c>
      <c r="AT213" s="200" t="s">
        <v>147</v>
      </c>
      <c r="AU213" s="200" t="s">
        <v>86</v>
      </c>
      <c r="AY213" s="18" t="s">
        <v>144</v>
      </c>
      <c r="BE213" s="201">
        <f t="shared" si="34"/>
        <v>0</v>
      </c>
      <c r="BF213" s="201">
        <f t="shared" si="35"/>
        <v>0</v>
      </c>
      <c r="BG213" s="201">
        <f t="shared" si="36"/>
        <v>0</v>
      </c>
      <c r="BH213" s="201">
        <f t="shared" si="37"/>
        <v>0</v>
      </c>
      <c r="BI213" s="201">
        <f t="shared" si="38"/>
        <v>0</v>
      </c>
      <c r="BJ213" s="18" t="s">
        <v>86</v>
      </c>
      <c r="BK213" s="201">
        <f t="shared" si="39"/>
        <v>0</v>
      </c>
      <c r="BL213" s="18" t="s">
        <v>151</v>
      </c>
      <c r="BM213" s="200" t="s">
        <v>1886</v>
      </c>
    </row>
    <row r="214" spans="1:65" s="2" customFormat="1" ht="14.45" customHeight="1">
      <c r="A214" s="35"/>
      <c r="B214" s="36"/>
      <c r="C214" s="188" t="s">
        <v>621</v>
      </c>
      <c r="D214" s="188" t="s">
        <v>147</v>
      </c>
      <c r="E214" s="189" t="s">
        <v>1887</v>
      </c>
      <c r="F214" s="190" t="s">
        <v>1888</v>
      </c>
      <c r="G214" s="191" t="s">
        <v>217</v>
      </c>
      <c r="H214" s="192">
        <v>120</v>
      </c>
      <c r="I214" s="193"/>
      <c r="J214" s="194">
        <f t="shared" si="30"/>
        <v>0</v>
      </c>
      <c r="K214" s="195"/>
      <c r="L214" s="40"/>
      <c r="M214" s="196" t="s">
        <v>1</v>
      </c>
      <c r="N214" s="197" t="s">
        <v>43</v>
      </c>
      <c r="O214" s="72"/>
      <c r="P214" s="198">
        <f t="shared" si="31"/>
        <v>0</v>
      </c>
      <c r="Q214" s="198">
        <v>0</v>
      </c>
      <c r="R214" s="198">
        <f t="shared" si="32"/>
        <v>0</v>
      </c>
      <c r="S214" s="198">
        <v>0</v>
      </c>
      <c r="T214" s="199">
        <f t="shared" si="3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0" t="s">
        <v>151</v>
      </c>
      <c r="AT214" s="200" t="s">
        <v>147</v>
      </c>
      <c r="AU214" s="200" t="s">
        <v>86</v>
      </c>
      <c r="AY214" s="18" t="s">
        <v>144</v>
      </c>
      <c r="BE214" s="201">
        <f t="shared" si="34"/>
        <v>0</v>
      </c>
      <c r="BF214" s="201">
        <f t="shared" si="35"/>
        <v>0</v>
      </c>
      <c r="BG214" s="201">
        <f t="shared" si="36"/>
        <v>0</v>
      </c>
      <c r="BH214" s="201">
        <f t="shared" si="37"/>
        <v>0</v>
      </c>
      <c r="BI214" s="201">
        <f t="shared" si="38"/>
        <v>0</v>
      </c>
      <c r="BJ214" s="18" t="s">
        <v>86</v>
      </c>
      <c r="BK214" s="201">
        <f t="shared" si="39"/>
        <v>0</v>
      </c>
      <c r="BL214" s="18" t="s">
        <v>151</v>
      </c>
      <c r="BM214" s="200" t="s">
        <v>1889</v>
      </c>
    </row>
    <row r="215" spans="1:65" s="2" customFormat="1" ht="14.45" customHeight="1">
      <c r="A215" s="35"/>
      <c r="B215" s="36"/>
      <c r="C215" s="188" t="s">
        <v>626</v>
      </c>
      <c r="D215" s="188" t="s">
        <v>147</v>
      </c>
      <c r="E215" s="189" t="s">
        <v>1890</v>
      </c>
      <c r="F215" s="190" t="s">
        <v>1891</v>
      </c>
      <c r="G215" s="191" t="s">
        <v>217</v>
      </c>
      <c r="H215" s="192">
        <v>200</v>
      </c>
      <c r="I215" s="193"/>
      <c r="J215" s="194">
        <f t="shared" si="30"/>
        <v>0</v>
      </c>
      <c r="K215" s="195"/>
      <c r="L215" s="40"/>
      <c r="M215" s="196" t="s">
        <v>1</v>
      </c>
      <c r="N215" s="197" t="s">
        <v>43</v>
      </c>
      <c r="O215" s="72"/>
      <c r="P215" s="198">
        <f t="shared" si="31"/>
        <v>0</v>
      </c>
      <c r="Q215" s="198">
        <v>0</v>
      </c>
      <c r="R215" s="198">
        <f t="shared" si="32"/>
        <v>0</v>
      </c>
      <c r="S215" s="198">
        <v>0</v>
      </c>
      <c r="T215" s="199">
        <f t="shared" si="33"/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0" t="s">
        <v>151</v>
      </c>
      <c r="AT215" s="200" t="s">
        <v>147</v>
      </c>
      <c r="AU215" s="200" t="s">
        <v>86</v>
      </c>
      <c r="AY215" s="18" t="s">
        <v>144</v>
      </c>
      <c r="BE215" s="201">
        <f t="shared" si="34"/>
        <v>0</v>
      </c>
      <c r="BF215" s="201">
        <f t="shared" si="35"/>
        <v>0</v>
      </c>
      <c r="BG215" s="201">
        <f t="shared" si="36"/>
        <v>0</v>
      </c>
      <c r="BH215" s="201">
        <f t="shared" si="37"/>
        <v>0</v>
      </c>
      <c r="BI215" s="201">
        <f t="shared" si="38"/>
        <v>0</v>
      </c>
      <c r="BJ215" s="18" t="s">
        <v>86</v>
      </c>
      <c r="BK215" s="201">
        <f t="shared" si="39"/>
        <v>0</v>
      </c>
      <c r="BL215" s="18" t="s">
        <v>151</v>
      </c>
      <c r="BM215" s="200" t="s">
        <v>1892</v>
      </c>
    </row>
    <row r="216" spans="1:65" s="2" customFormat="1" ht="14.45" customHeight="1">
      <c r="A216" s="35"/>
      <c r="B216" s="36"/>
      <c r="C216" s="188" t="s">
        <v>631</v>
      </c>
      <c r="D216" s="188" t="s">
        <v>147</v>
      </c>
      <c r="E216" s="189" t="s">
        <v>1893</v>
      </c>
      <c r="F216" s="190" t="s">
        <v>1894</v>
      </c>
      <c r="G216" s="191" t="s">
        <v>174</v>
      </c>
      <c r="H216" s="192">
        <v>70</v>
      </c>
      <c r="I216" s="193"/>
      <c r="J216" s="194">
        <f t="shared" si="30"/>
        <v>0</v>
      </c>
      <c r="K216" s="195"/>
      <c r="L216" s="40"/>
      <c r="M216" s="196" t="s">
        <v>1</v>
      </c>
      <c r="N216" s="197" t="s">
        <v>43</v>
      </c>
      <c r="O216" s="72"/>
      <c r="P216" s="198">
        <f t="shared" si="31"/>
        <v>0</v>
      </c>
      <c r="Q216" s="198">
        <v>0</v>
      </c>
      <c r="R216" s="198">
        <f t="shared" si="32"/>
        <v>0</v>
      </c>
      <c r="S216" s="198">
        <v>0</v>
      </c>
      <c r="T216" s="199">
        <f t="shared" si="33"/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0" t="s">
        <v>151</v>
      </c>
      <c r="AT216" s="200" t="s">
        <v>147</v>
      </c>
      <c r="AU216" s="200" t="s">
        <v>86</v>
      </c>
      <c r="AY216" s="18" t="s">
        <v>144</v>
      </c>
      <c r="BE216" s="201">
        <f t="shared" si="34"/>
        <v>0</v>
      </c>
      <c r="BF216" s="201">
        <f t="shared" si="35"/>
        <v>0</v>
      </c>
      <c r="BG216" s="201">
        <f t="shared" si="36"/>
        <v>0</v>
      </c>
      <c r="BH216" s="201">
        <f t="shared" si="37"/>
        <v>0</v>
      </c>
      <c r="BI216" s="201">
        <f t="shared" si="38"/>
        <v>0</v>
      </c>
      <c r="BJ216" s="18" t="s">
        <v>86</v>
      </c>
      <c r="BK216" s="201">
        <f t="shared" si="39"/>
        <v>0</v>
      </c>
      <c r="BL216" s="18" t="s">
        <v>151</v>
      </c>
      <c r="BM216" s="200" t="s">
        <v>1895</v>
      </c>
    </row>
    <row r="217" spans="1:65" s="12" customFormat="1" ht="25.9" customHeight="1">
      <c r="B217" s="172"/>
      <c r="C217" s="173"/>
      <c r="D217" s="174" t="s">
        <v>77</v>
      </c>
      <c r="E217" s="175" t="s">
        <v>1896</v>
      </c>
      <c r="F217" s="175" t="s">
        <v>1897</v>
      </c>
      <c r="G217" s="173"/>
      <c r="H217" s="173"/>
      <c r="I217" s="176"/>
      <c r="J217" s="177">
        <f>BK217</f>
        <v>0</v>
      </c>
      <c r="K217" s="173"/>
      <c r="L217" s="178"/>
      <c r="M217" s="179"/>
      <c r="N217" s="180"/>
      <c r="O217" s="180"/>
      <c r="P217" s="181">
        <f>SUM(P218:P223)</f>
        <v>0</v>
      </c>
      <c r="Q217" s="180"/>
      <c r="R217" s="181">
        <f>SUM(R218:R223)</f>
        <v>0</v>
      </c>
      <c r="S217" s="180"/>
      <c r="T217" s="182">
        <f>SUM(T218:T223)</f>
        <v>0</v>
      </c>
      <c r="AR217" s="183" t="s">
        <v>86</v>
      </c>
      <c r="AT217" s="184" t="s">
        <v>77</v>
      </c>
      <c r="AU217" s="184" t="s">
        <v>78</v>
      </c>
      <c r="AY217" s="183" t="s">
        <v>144</v>
      </c>
      <c r="BK217" s="185">
        <f>SUM(BK218:BK223)</f>
        <v>0</v>
      </c>
    </row>
    <row r="218" spans="1:65" s="2" customFormat="1" ht="14.45" customHeight="1">
      <c r="A218" s="35"/>
      <c r="B218" s="36"/>
      <c r="C218" s="188" t="s">
        <v>636</v>
      </c>
      <c r="D218" s="188" t="s">
        <v>147</v>
      </c>
      <c r="E218" s="189" t="s">
        <v>1898</v>
      </c>
      <c r="F218" s="190" t="s">
        <v>1899</v>
      </c>
      <c r="G218" s="191" t="s">
        <v>1696</v>
      </c>
      <c r="H218" s="192">
        <v>30</v>
      </c>
      <c r="I218" s="193"/>
      <c r="J218" s="194">
        <f t="shared" ref="J218:J223" si="40">ROUND(I218*H218,2)</f>
        <v>0</v>
      </c>
      <c r="K218" s="195"/>
      <c r="L218" s="40"/>
      <c r="M218" s="196" t="s">
        <v>1</v>
      </c>
      <c r="N218" s="197" t="s">
        <v>43</v>
      </c>
      <c r="O218" s="72"/>
      <c r="P218" s="198">
        <f t="shared" ref="P218:P223" si="41">O218*H218</f>
        <v>0</v>
      </c>
      <c r="Q218" s="198">
        <v>0</v>
      </c>
      <c r="R218" s="198">
        <f t="shared" ref="R218:R223" si="42">Q218*H218</f>
        <v>0</v>
      </c>
      <c r="S218" s="198">
        <v>0</v>
      </c>
      <c r="T218" s="199">
        <f t="shared" ref="T218:T223" si="43"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0" t="s">
        <v>151</v>
      </c>
      <c r="AT218" s="200" t="s">
        <v>147</v>
      </c>
      <c r="AU218" s="200" t="s">
        <v>86</v>
      </c>
      <c r="AY218" s="18" t="s">
        <v>144</v>
      </c>
      <c r="BE218" s="201">
        <f t="shared" ref="BE218:BE223" si="44">IF(N218="základní",J218,0)</f>
        <v>0</v>
      </c>
      <c r="BF218" s="201">
        <f t="shared" ref="BF218:BF223" si="45">IF(N218="snížená",J218,0)</f>
        <v>0</v>
      </c>
      <c r="BG218" s="201">
        <f t="shared" ref="BG218:BG223" si="46">IF(N218="zákl. přenesená",J218,0)</f>
        <v>0</v>
      </c>
      <c r="BH218" s="201">
        <f t="shared" ref="BH218:BH223" si="47">IF(N218="sníž. přenesená",J218,0)</f>
        <v>0</v>
      </c>
      <c r="BI218" s="201">
        <f t="shared" ref="BI218:BI223" si="48">IF(N218="nulová",J218,0)</f>
        <v>0</v>
      </c>
      <c r="BJ218" s="18" t="s">
        <v>86</v>
      </c>
      <c r="BK218" s="201">
        <f t="shared" ref="BK218:BK223" si="49">ROUND(I218*H218,2)</f>
        <v>0</v>
      </c>
      <c r="BL218" s="18" t="s">
        <v>151</v>
      </c>
      <c r="BM218" s="200" t="s">
        <v>1900</v>
      </c>
    </row>
    <row r="219" spans="1:65" s="2" customFormat="1" ht="14.45" customHeight="1">
      <c r="A219" s="35"/>
      <c r="B219" s="36"/>
      <c r="C219" s="188" t="s">
        <v>640</v>
      </c>
      <c r="D219" s="188" t="s">
        <v>147</v>
      </c>
      <c r="E219" s="189" t="s">
        <v>1901</v>
      </c>
      <c r="F219" s="190" t="s">
        <v>1902</v>
      </c>
      <c r="G219" s="191" t="s">
        <v>1696</v>
      </c>
      <c r="H219" s="192">
        <v>30</v>
      </c>
      <c r="I219" s="193"/>
      <c r="J219" s="194">
        <f t="shared" si="40"/>
        <v>0</v>
      </c>
      <c r="K219" s="195"/>
      <c r="L219" s="40"/>
      <c r="M219" s="196" t="s">
        <v>1</v>
      </c>
      <c r="N219" s="197" t="s">
        <v>43</v>
      </c>
      <c r="O219" s="72"/>
      <c r="P219" s="198">
        <f t="shared" si="41"/>
        <v>0</v>
      </c>
      <c r="Q219" s="198">
        <v>0</v>
      </c>
      <c r="R219" s="198">
        <f t="shared" si="42"/>
        <v>0</v>
      </c>
      <c r="S219" s="198">
        <v>0</v>
      </c>
      <c r="T219" s="199">
        <f t="shared" si="43"/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0" t="s">
        <v>151</v>
      </c>
      <c r="AT219" s="200" t="s">
        <v>147</v>
      </c>
      <c r="AU219" s="200" t="s">
        <v>86</v>
      </c>
      <c r="AY219" s="18" t="s">
        <v>144</v>
      </c>
      <c r="BE219" s="201">
        <f t="shared" si="44"/>
        <v>0</v>
      </c>
      <c r="BF219" s="201">
        <f t="shared" si="45"/>
        <v>0</v>
      </c>
      <c r="BG219" s="201">
        <f t="shared" si="46"/>
        <v>0</v>
      </c>
      <c r="BH219" s="201">
        <f t="shared" si="47"/>
        <v>0</v>
      </c>
      <c r="BI219" s="201">
        <f t="shared" si="48"/>
        <v>0</v>
      </c>
      <c r="BJ219" s="18" t="s">
        <v>86</v>
      </c>
      <c r="BK219" s="201">
        <f t="shared" si="49"/>
        <v>0</v>
      </c>
      <c r="BL219" s="18" t="s">
        <v>151</v>
      </c>
      <c r="BM219" s="200" t="s">
        <v>1903</v>
      </c>
    </row>
    <row r="220" spans="1:65" s="2" customFormat="1" ht="14.45" customHeight="1">
      <c r="A220" s="35"/>
      <c r="B220" s="36"/>
      <c r="C220" s="188" t="s">
        <v>645</v>
      </c>
      <c r="D220" s="188" t="s">
        <v>147</v>
      </c>
      <c r="E220" s="189" t="s">
        <v>1904</v>
      </c>
      <c r="F220" s="190" t="s">
        <v>1905</v>
      </c>
      <c r="G220" s="191" t="s">
        <v>1696</v>
      </c>
      <c r="H220" s="192">
        <v>6</v>
      </c>
      <c r="I220" s="193"/>
      <c r="J220" s="194">
        <f t="shared" si="40"/>
        <v>0</v>
      </c>
      <c r="K220" s="195"/>
      <c r="L220" s="40"/>
      <c r="M220" s="196" t="s">
        <v>1</v>
      </c>
      <c r="N220" s="197" t="s">
        <v>43</v>
      </c>
      <c r="O220" s="72"/>
      <c r="P220" s="198">
        <f t="shared" si="41"/>
        <v>0</v>
      </c>
      <c r="Q220" s="198">
        <v>0</v>
      </c>
      <c r="R220" s="198">
        <f t="shared" si="42"/>
        <v>0</v>
      </c>
      <c r="S220" s="198">
        <v>0</v>
      </c>
      <c r="T220" s="199">
        <f t="shared" si="43"/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0" t="s">
        <v>151</v>
      </c>
      <c r="AT220" s="200" t="s">
        <v>147</v>
      </c>
      <c r="AU220" s="200" t="s">
        <v>86</v>
      </c>
      <c r="AY220" s="18" t="s">
        <v>144</v>
      </c>
      <c r="BE220" s="201">
        <f t="shared" si="44"/>
        <v>0</v>
      </c>
      <c r="BF220" s="201">
        <f t="shared" si="45"/>
        <v>0</v>
      </c>
      <c r="BG220" s="201">
        <f t="shared" si="46"/>
        <v>0</v>
      </c>
      <c r="BH220" s="201">
        <f t="shared" si="47"/>
        <v>0</v>
      </c>
      <c r="BI220" s="201">
        <f t="shared" si="48"/>
        <v>0</v>
      </c>
      <c r="BJ220" s="18" t="s">
        <v>86</v>
      </c>
      <c r="BK220" s="201">
        <f t="shared" si="49"/>
        <v>0</v>
      </c>
      <c r="BL220" s="18" t="s">
        <v>151</v>
      </c>
      <c r="BM220" s="200" t="s">
        <v>1906</v>
      </c>
    </row>
    <row r="221" spans="1:65" s="2" customFormat="1" ht="14.45" customHeight="1">
      <c r="A221" s="35"/>
      <c r="B221" s="36"/>
      <c r="C221" s="188" t="s">
        <v>649</v>
      </c>
      <c r="D221" s="188" t="s">
        <v>147</v>
      </c>
      <c r="E221" s="189" t="s">
        <v>1907</v>
      </c>
      <c r="F221" s="190" t="s">
        <v>1908</v>
      </c>
      <c r="G221" s="191" t="s">
        <v>217</v>
      </c>
      <c r="H221" s="192">
        <v>950</v>
      </c>
      <c r="I221" s="193"/>
      <c r="J221" s="194">
        <f t="shared" si="40"/>
        <v>0</v>
      </c>
      <c r="K221" s="195"/>
      <c r="L221" s="40"/>
      <c r="M221" s="196" t="s">
        <v>1</v>
      </c>
      <c r="N221" s="197" t="s">
        <v>43</v>
      </c>
      <c r="O221" s="72"/>
      <c r="P221" s="198">
        <f t="shared" si="41"/>
        <v>0</v>
      </c>
      <c r="Q221" s="198">
        <v>0</v>
      </c>
      <c r="R221" s="198">
        <f t="shared" si="42"/>
        <v>0</v>
      </c>
      <c r="S221" s="198">
        <v>0</v>
      </c>
      <c r="T221" s="199">
        <f t="shared" si="43"/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0" t="s">
        <v>151</v>
      </c>
      <c r="AT221" s="200" t="s">
        <v>147</v>
      </c>
      <c r="AU221" s="200" t="s">
        <v>86</v>
      </c>
      <c r="AY221" s="18" t="s">
        <v>144</v>
      </c>
      <c r="BE221" s="201">
        <f t="shared" si="44"/>
        <v>0</v>
      </c>
      <c r="BF221" s="201">
        <f t="shared" si="45"/>
        <v>0</v>
      </c>
      <c r="BG221" s="201">
        <f t="shared" si="46"/>
        <v>0</v>
      </c>
      <c r="BH221" s="201">
        <f t="shared" si="47"/>
        <v>0</v>
      </c>
      <c r="BI221" s="201">
        <f t="shared" si="48"/>
        <v>0</v>
      </c>
      <c r="BJ221" s="18" t="s">
        <v>86</v>
      </c>
      <c r="BK221" s="201">
        <f t="shared" si="49"/>
        <v>0</v>
      </c>
      <c r="BL221" s="18" t="s">
        <v>151</v>
      </c>
      <c r="BM221" s="200" t="s">
        <v>1909</v>
      </c>
    </row>
    <row r="222" spans="1:65" s="2" customFormat="1" ht="14.45" customHeight="1">
      <c r="A222" s="35"/>
      <c r="B222" s="36"/>
      <c r="C222" s="188" t="s">
        <v>653</v>
      </c>
      <c r="D222" s="188" t="s">
        <v>147</v>
      </c>
      <c r="E222" s="189" t="s">
        <v>1910</v>
      </c>
      <c r="F222" s="190" t="s">
        <v>1911</v>
      </c>
      <c r="G222" s="191" t="s">
        <v>1696</v>
      </c>
      <c r="H222" s="192">
        <v>5</v>
      </c>
      <c r="I222" s="193"/>
      <c r="J222" s="194">
        <f t="shared" si="40"/>
        <v>0</v>
      </c>
      <c r="K222" s="195"/>
      <c r="L222" s="40"/>
      <c r="M222" s="196" t="s">
        <v>1</v>
      </c>
      <c r="N222" s="197" t="s">
        <v>43</v>
      </c>
      <c r="O222" s="72"/>
      <c r="P222" s="198">
        <f t="shared" si="41"/>
        <v>0</v>
      </c>
      <c r="Q222" s="198">
        <v>0</v>
      </c>
      <c r="R222" s="198">
        <f t="shared" si="42"/>
        <v>0</v>
      </c>
      <c r="S222" s="198">
        <v>0</v>
      </c>
      <c r="T222" s="199">
        <f t="shared" si="43"/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0" t="s">
        <v>151</v>
      </c>
      <c r="AT222" s="200" t="s">
        <v>147</v>
      </c>
      <c r="AU222" s="200" t="s">
        <v>86</v>
      </c>
      <c r="AY222" s="18" t="s">
        <v>144</v>
      </c>
      <c r="BE222" s="201">
        <f t="shared" si="44"/>
        <v>0</v>
      </c>
      <c r="BF222" s="201">
        <f t="shared" si="45"/>
        <v>0</v>
      </c>
      <c r="BG222" s="201">
        <f t="shared" si="46"/>
        <v>0</v>
      </c>
      <c r="BH222" s="201">
        <f t="shared" si="47"/>
        <v>0</v>
      </c>
      <c r="BI222" s="201">
        <f t="shared" si="48"/>
        <v>0</v>
      </c>
      <c r="BJ222" s="18" t="s">
        <v>86</v>
      </c>
      <c r="BK222" s="201">
        <f t="shared" si="49"/>
        <v>0</v>
      </c>
      <c r="BL222" s="18" t="s">
        <v>151</v>
      </c>
      <c r="BM222" s="200" t="s">
        <v>1912</v>
      </c>
    </row>
    <row r="223" spans="1:65" s="2" customFormat="1" ht="14.45" customHeight="1">
      <c r="A223" s="35"/>
      <c r="B223" s="36"/>
      <c r="C223" s="188" t="s">
        <v>657</v>
      </c>
      <c r="D223" s="188" t="s">
        <v>147</v>
      </c>
      <c r="E223" s="189" t="s">
        <v>1913</v>
      </c>
      <c r="F223" s="190" t="s">
        <v>1914</v>
      </c>
      <c r="G223" s="191" t="s">
        <v>1696</v>
      </c>
      <c r="H223" s="192">
        <v>10</v>
      </c>
      <c r="I223" s="193"/>
      <c r="J223" s="194">
        <f t="shared" si="40"/>
        <v>0</v>
      </c>
      <c r="K223" s="195"/>
      <c r="L223" s="40"/>
      <c r="M223" s="196" t="s">
        <v>1</v>
      </c>
      <c r="N223" s="197" t="s">
        <v>43</v>
      </c>
      <c r="O223" s="72"/>
      <c r="P223" s="198">
        <f t="shared" si="41"/>
        <v>0</v>
      </c>
      <c r="Q223" s="198">
        <v>0</v>
      </c>
      <c r="R223" s="198">
        <f t="shared" si="42"/>
        <v>0</v>
      </c>
      <c r="S223" s="198">
        <v>0</v>
      </c>
      <c r="T223" s="199">
        <f t="shared" si="43"/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0" t="s">
        <v>151</v>
      </c>
      <c r="AT223" s="200" t="s">
        <v>147</v>
      </c>
      <c r="AU223" s="200" t="s">
        <v>86</v>
      </c>
      <c r="AY223" s="18" t="s">
        <v>144</v>
      </c>
      <c r="BE223" s="201">
        <f t="shared" si="44"/>
        <v>0</v>
      </c>
      <c r="BF223" s="201">
        <f t="shared" si="45"/>
        <v>0</v>
      </c>
      <c r="BG223" s="201">
        <f t="shared" si="46"/>
        <v>0</v>
      </c>
      <c r="BH223" s="201">
        <f t="shared" si="47"/>
        <v>0</v>
      </c>
      <c r="BI223" s="201">
        <f t="shared" si="48"/>
        <v>0</v>
      </c>
      <c r="BJ223" s="18" t="s">
        <v>86</v>
      </c>
      <c r="BK223" s="201">
        <f t="shared" si="49"/>
        <v>0</v>
      </c>
      <c r="BL223" s="18" t="s">
        <v>151</v>
      </c>
      <c r="BM223" s="200" t="s">
        <v>1915</v>
      </c>
    </row>
    <row r="224" spans="1:65" s="12" customFormat="1" ht="25.9" customHeight="1">
      <c r="B224" s="172"/>
      <c r="C224" s="173"/>
      <c r="D224" s="174" t="s">
        <v>77</v>
      </c>
      <c r="E224" s="175" t="s">
        <v>1916</v>
      </c>
      <c r="F224" s="175" t="s">
        <v>1917</v>
      </c>
      <c r="G224" s="173"/>
      <c r="H224" s="173"/>
      <c r="I224" s="176"/>
      <c r="J224" s="177">
        <f>BK224</f>
        <v>0</v>
      </c>
      <c r="K224" s="173"/>
      <c r="L224" s="178"/>
      <c r="M224" s="179"/>
      <c r="N224" s="180"/>
      <c r="O224" s="180"/>
      <c r="P224" s="181">
        <f>SUM(P225:P228)</f>
        <v>0</v>
      </c>
      <c r="Q224" s="180"/>
      <c r="R224" s="181">
        <f>SUM(R225:R228)</f>
        <v>0</v>
      </c>
      <c r="S224" s="180"/>
      <c r="T224" s="182">
        <f>SUM(T225:T228)</f>
        <v>0</v>
      </c>
      <c r="AR224" s="183" t="s">
        <v>86</v>
      </c>
      <c r="AT224" s="184" t="s">
        <v>77</v>
      </c>
      <c r="AU224" s="184" t="s">
        <v>78</v>
      </c>
      <c r="AY224" s="183" t="s">
        <v>144</v>
      </c>
      <c r="BK224" s="185">
        <f>SUM(BK225:BK228)</f>
        <v>0</v>
      </c>
    </row>
    <row r="225" spans="1:65" s="2" customFormat="1" ht="14.45" customHeight="1">
      <c r="A225" s="35"/>
      <c r="B225" s="36"/>
      <c r="C225" s="188" t="s">
        <v>661</v>
      </c>
      <c r="D225" s="188" t="s">
        <v>147</v>
      </c>
      <c r="E225" s="189" t="s">
        <v>1918</v>
      </c>
      <c r="F225" s="190" t="s">
        <v>1919</v>
      </c>
      <c r="G225" s="191" t="s">
        <v>281</v>
      </c>
      <c r="H225" s="192">
        <v>1</v>
      </c>
      <c r="I225" s="193"/>
      <c r="J225" s="194">
        <f>ROUND(I225*H225,2)</f>
        <v>0</v>
      </c>
      <c r="K225" s="195"/>
      <c r="L225" s="40"/>
      <c r="M225" s="196" t="s">
        <v>1</v>
      </c>
      <c r="N225" s="197" t="s">
        <v>43</v>
      </c>
      <c r="O225" s="72"/>
      <c r="P225" s="198">
        <f>O225*H225</f>
        <v>0</v>
      </c>
      <c r="Q225" s="198">
        <v>0</v>
      </c>
      <c r="R225" s="198">
        <f>Q225*H225</f>
        <v>0</v>
      </c>
      <c r="S225" s="198">
        <v>0</v>
      </c>
      <c r="T225" s="19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0" t="s">
        <v>151</v>
      </c>
      <c r="AT225" s="200" t="s">
        <v>147</v>
      </c>
      <c r="AU225" s="200" t="s">
        <v>86</v>
      </c>
      <c r="AY225" s="18" t="s">
        <v>144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18" t="s">
        <v>86</v>
      </c>
      <c r="BK225" s="201">
        <f>ROUND(I225*H225,2)</f>
        <v>0</v>
      </c>
      <c r="BL225" s="18" t="s">
        <v>151</v>
      </c>
      <c r="BM225" s="200" t="s">
        <v>1077</v>
      </c>
    </row>
    <row r="226" spans="1:65" s="2" customFormat="1" ht="14.45" customHeight="1">
      <c r="A226" s="35"/>
      <c r="B226" s="36"/>
      <c r="C226" s="188" t="s">
        <v>666</v>
      </c>
      <c r="D226" s="188" t="s">
        <v>147</v>
      </c>
      <c r="E226" s="189" t="s">
        <v>1920</v>
      </c>
      <c r="F226" s="190" t="s">
        <v>1921</v>
      </c>
      <c r="G226" s="191" t="s">
        <v>281</v>
      </c>
      <c r="H226" s="192">
        <v>1</v>
      </c>
      <c r="I226" s="193"/>
      <c r="J226" s="194">
        <f>ROUND(I226*H226,2)</f>
        <v>0</v>
      </c>
      <c r="K226" s="195"/>
      <c r="L226" s="40"/>
      <c r="M226" s="196" t="s">
        <v>1</v>
      </c>
      <c r="N226" s="197" t="s">
        <v>43</v>
      </c>
      <c r="O226" s="72"/>
      <c r="P226" s="198">
        <f>O226*H226</f>
        <v>0</v>
      </c>
      <c r="Q226" s="198">
        <v>0</v>
      </c>
      <c r="R226" s="198">
        <f>Q226*H226</f>
        <v>0</v>
      </c>
      <c r="S226" s="198">
        <v>0</v>
      </c>
      <c r="T226" s="19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0" t="s">
        <v>151</v>
      </c>
      <c r="AT226" s="200" t="s">
        <v>147</v>
      </c>
      <c r="AU226" s="200" t="s">
        <v>86</v>
      </c>
      <c r="AY226" s="18" t="s">
        <v>144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18" t="s">
        <v>86</v>
      </c>
      <c r="BK226" s="201">
        <f>ROUND(I226*H226,2)</f>
        <v>0</v>
      </c>
      <c r="BL226" s="18" t="s">
        <v>151</v>
      </c>
      <c r="BM226" s="200" t="s">
        <v>1922</v>
      </c>
    </row>
    <row r="227" spans="1:65" s="2" customFormat="1" ht="14.45" customHeight="1">
      <c r="A227" s="35"/>
      <c r="B227" s="36"/>
      <c r="C227" s="188" t="s">
        <v>671</v>
      </c>
      <c r="D227" s="188" t="s">
        <v>147</v>
      </c>
      <c r="E227" s="189" t="s">
        <v>1923</v>
      </c>
      <c r="F227" s="190" t="s">
        <v>1924</v>
      </c>
      <c r="G227" s="191" t="s">
        <v>1696</v>
      </c>
      <c r="H227" s="192">
        <v>2</v>
      </c>
      <c r="I227" s="193"/>
      <c r="J227" s="194">
        <f>ROUND(I227*H227,2)</f>
        <v>0</v>
      </c>
      <c r="K227" s="195"/>
      <c r="L227" s="40"/>
      <c r="M227" s="196" t="s">
        <v>1</v>
      </c>
      <c r="N227" s="197" t="s">
        <v>43</v>
      </c>
      <c r="O227" s="72"/>
      <c r="P227" s="198">
        <f>O227*H227</f>
        <v>0</v>
      </c>
      <c r="Q227" s="198">
        <v>0</v>
      </c>
      <c r="R227" s="198">
        <f>Q227*H227</f>
        <v>0</v>
      </c>
      <c r="S227" s="198">
        <v>0</v>
      </c>
      <c r="T227" s="199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0" t="s">
        <v>151</v>
      </c>
      <c r="AT227" s="200" t="s">
        <v>147</v>
      </c>
      <c r="AU227" s="200" t="s">
        <v>86</v>
      </c>
      <c r="AY227" s="18" t="s">
        <v>144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18" t="s">
        <v>86</v>
      </c>
      <c r="BK227" s="201">
        <f>ROUND(I227*H227,2)</f>
        <v>0</v>
      </c>
      <c r="BL227" s="18" t="s">
        <v>151</v>
      </c>
      <c r="BM227" s="200" t="s">
        <v>1925</v>
      </c>
    </row>
    <row r="228" spans="1:65" s="2" customFormat="1" ht="24.2" customHeight="1">
      <c r="A228" s="35"/>
      <c r="B228" s="36"/>
      <c r="C228" s="188" t="s">
        <v>677</v>
      </c>
      <c r="D228" s="188" t="s">
        <v>147</v>
      </c>
      <c r="E228" s="189" t="s">
        <v>1926</v>
      </c>
      <c r="F228" s="190" t="s">
        <v>1927</v>
      </c>
      <c r="G228" s="191" t="s">
        <v>1696</v>
      </c>
      <c r="H228" s="192">
        <v>2</v>
      </c>
      <c r="I228" s="193"/>
      <c r="J228" s="194">
        <f>ROUND(I228*H228,2)</f>
        <v>0</v>
      </c>
      <c r="K228" s="195"/>
      <c r="L228" s="40"/>
      <c r="M228" s="266" t="s">
        <v>1</v>
      </c>
      <c r="N228" s="267" t="s">
        <v>43</v>
      </c>
      <c r="O228" s="264"/>
      <c r="P228" s="268">
        <f>O228*H228</f>
        <v>0</v>
      </c>
      <c r="Q228" s="268">
        <v>0</v>
      </c>
      <c r="R228" s="268">
        <f>Q228*H228</f>
        <v>0</v>
      </c>
      <c r="S228" s="268">
        <v>0</v>
      </c>
      <c r="T228" s="269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0" t="s">
        <v>151</v>
      </c>
      <c r="AT228" s="200" t="s">
        <v>147</v>
      </c>
      <c r="AU228" s="200" t="s">
        <v>86</v>
      </c>
      <c r="AY228" s="18" t="s">
        <v>144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18" t="s">
        <v>86</v>
      </c>
      <c r="BK228" s="201">
        <f>ROUND(I228*H228,2)</f>
        <v>0</v>
      </c>
      <c r="BL228" s="18" t="s">
        <v>151</v>
      </c>
      <c r="BM228" s="200" t="s">
        <v>1928</v>
      </c>
    </row>
    <row r="229" spans="1:65" s="2" customFormat="1" ht="6.95" customHeight="1">
      <c r="A229" s="35"/>
      <c r="B229" s="55"/>
      <c r="C229" s="56"/>
      <c r="D229" s="56"/>
      <c r="E229" s="56"/>
      <c r="F229" s="56"/>
      <c r="G229" s="56"/>
      <c r="H229" s="56"/>
      <c r="I229" s="56"/>
      <c r="J229" s="56"/>
      <c r="K229" s="56"/>
      <c r="L229" s="40"/>
      <c r="M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</row>
  </sheetData>
  <sheetProtection algorithmName="SHA-512" hashValue="fBIN5NmS0sDYtixWDtR9FTBnL/3k9iRsYgiZvKZelaYsuH1hF4jUKrdsLrwwfi5+BV8UMFgPBqOYe49cqvuoLw==" saltValue="flh1pzV5Utj2v6ceJZCJivLSppX8x6Rd1YvndHSlkSyDCTw8tFyJJWmPRSD7Uhe3efGjBlmryVXE6QbH7luRbQ==" spinCount="100000" sheet="1" objects="1" scenarios="1" formatColumns="0" formatRows="0" autoFilter="0"/>
  <autoFilter ref="C121:K22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8" t="s">
        <v>100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>
      <c r="B4" s="21"/>
      <c r="D4" s="111" t="s">
        <v>104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1" t="str">
        <f>'Rekapitulace stavby'!K6</f>
        <v>Středokluky ON - oprava</v>
      </c>
      <c r="F7" s="312"/>
      <c r="G7" s="312"/>
      <c r="H7" s="312"/>
      <c r="L7" s="21"/>
    </row>
    <row r="8" spans="1:46" s="2" customFormat="1" ht="12" customHeight="1">
      <c r="A8" s="35"/>
      <c r="B8" s="40"/>
      <c r="C8" s="35"/>
      <c r="D8" s="113" t="s">
        <v>105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3" t="s">
        <v>1929</v>
      </c>
      <c r="F9" s="314"/>
      <c r="G9" s="314"/>
      <c r="H9" s="314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26. 10. 2020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5" t="str">
        <f>'Rekapitulace stavby'!E14</f>
        <v>Vyplň údaj</v>
      </c>
      <c r="F18" s="316"/>
      <c r="G18" s="316"/>
      <c r="H18" s="316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36</v>
      </c>
      <c r="F24" s="35"/>
      <c r="G24" s="35"/>
      <c r="H24" s="35"/>
      <c r="I24" s="113" t="s">
        <v>28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7" t="s">
        <v>1</v>
      </c>
      <c r="F27" s="317"/>
      <c r="G27" s="317"/>
      <c r="H27" s="317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ROUND(J131,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42</v>
      </c>
      <c r="E33" s="113" t="s">
        <v>43</v>
      </c>
      <c r="F33" s="124">
        <f>ROUND((SUM(BE131:BE257)),  2)</f>
        <v>0</v>
      </c>
      <c r="G33" s="35"/>
      <c r="H33" s="35"/>
      <c r="I33" s="125">
        <v>0.21</v>
      </c>
      <c r="J33" s="124">
        <f>ROUND(((SUM(BE131:BE257))*I33),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44</v>
      </c>
      <c r="F34" s="124">
        <f>ROUND((SUM(BF131:BF257)),  2)</f>
        <v>0</v>
      </c>
      <c r="G34" s="35"/>
      <c r="H34" s="35"/>
      <c r="I34" s="125">
        <v>0.15</v>
      </c>
      <c r="J34" s="124">
        <f>ROUND(((SUM(BF131:BF257))*I34),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45</v>
      </c>
      <c r="F35" s="124">
        <f>ROUND((SUM(BG131:BG257)),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46</v>
      </c>
      <c r="F36" s="124">
        <f>ROUND((SUM(BH131:BH257)),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ROUND((SUM(BI131:BI257)),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8" t="str">
        <f>E7</f>
        <v>Středokluky ON - oprava</v>
      </c>
      <c r="F85" s="319"/>
      <c r="G85" s="319"/>
      <c r="H85" s="319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105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0" t="str">
        <f>E9</f>
        <v>SO.05 - Oprava zpevněných ploch</v>
      </c>
      <c r="F87" s="320"/>
      <c r="G87" s="320"/>
      <c r="H87" s="320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Středokluky</v>
      </c>
      <c r="G89" s="37"/>
      <c r="H89" s="37"/>
      <c r="I89" s="30" t="s">
        <v>22</v>
      </c>
      <c r="J89" s="67" t="str">
        <f>IF(J12="","",J12)</f>
        <v>26. 10. 2020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L. Malý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108</v>
      </c>
      <c r="D94" s="145"/>
      <c r="E94" s="145"/>
      <c r="F94" s="145"/>
      <c r="G94" s="145"/>
      <c r="H94" s="145"/>
      <c r="I94" s="145"/>
      <c r="J94" s="146" t="s">
        <v>109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110</v>
      </c>
      <c r="D96" s="37"/>
      <c r="E96" s="37"/>
      <c r="F96" s="37"/>
      <c r="G96" s="37"/>
      <c r="H96" s="37"/>
      <c r="I96" s="37"/>
      <c r="J96" s="85">
        <f>J131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111</v>
      </c>
    </row>
    <row r="97" spans="1:31" s="9" customFormat="1" ht="24.95" customHeight="1">
      <c r="B97" s="148"/>
      <c r="C97" s="149"/>
      <c r="D97" s="150" t="s">
        <v>112</v>
      </c>
      <c r="E97" s="151"/>
      <c r="F97" s="151"/>
      <c r="G97" s="151"/>
      <c r="H97" s="151"/>
      <c r="I97" s="151"/>
      <c r="J97" s="152">
        <f>J132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1930</v>
      </c>
      <c r="E98" s="157"/>
      <c r="F98" s="157"/>
      <c r="G98" s="157"/>
      <c r="H98" s="157"/>
      <c r="I98" s="157"/>
      <c r="J98" s="158">
        <f>J133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1931</v>
      </c>
      <c r="E99" s="157"/>
      <c r="F99" s="157"/>
      <c r="G99" s="157"/>
      <c r="H99" s="157"/>
      <c r="I99" s="157"/>
      <c r="J99" s="158">
        <f>J173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1932</v>
      </c>
      <c r="E100" s="157"/>
      <c r="F100" s="157"/>
      <c r="G100" s="157"/>
      <c r="H100" s="157"/>
      <c r="I100" s="157"/>
      <c r="J100" s="158">
        <f>J179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1933</v>
      </c>
      <c r="E101" s="157"/>
      <c r="F101" s="157"/>
      <c r="G101" s="157"/>
      <c r="H101" s="157"/>
      <c r="I101" s="157"/>
      <c r="J101" s="158">
        <f>J185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114</v>
      </c>
      <c r="E102" s="157"/>
      <c r="F102" s="157"/>
      <c r="G102" s="157"/>
      <c r="H102" s="157"/>
      <c r="I102" s="157"/>
      <c r="J102" s="158">
        <f>J198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115</v>
      </c>
      <c r="E103" s="157"/>
      <c r="F103" s="157"/>
      <c r="G103" s="157"/>
      <c r="H103" s="157"/>
      <c r="I103" s="157"/>
      <c r="J103" s="158">
        <f>J201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779</v>
      </c>
      <c r="E104" s="157"/>
      <c r="F104" s="157"/>
      <c r="G104" s="157"/>
      <c r="H104" s="157"/>
      <c r="I104" s="157"/>
      <c r="J104" s="158">
        <f>J206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1934</v>
      </c>
      <c r="E105" s="157"/>
      <c r="F105" s="157"/>
      <c r="G105" s="157"/>
      <c r="H105" s="157"/>
      <c r="I105" s="157"/>
      <c r="J105" s="158">
        <f>J222</f>
        <v>0</v>
      </c>
      <c r="K105" s="155"/>
      <c r="L105" s="159"/>
    </row>
    <row r="106" spans="1:31" s="10" customFormat="1" ht="19.899999999999999" customHeight="1">
      <c r="B106" s="154"/>
      <c r="C106" s="155"/>
      <c r="D106" s="156" t="s">
        <v>117</v>
      </c>
      <c r="E106" s="157"/>
      <c r="F106" s="157"/>
      <c r="G106" s="157"/>
      <c r="H106" s="157"/>
      <c r="I106" s="157"/>
      <c r="J106" s="158">
        <f>J224</f>
        <v>0</v>
      </c>
      <c r="K106" s="155"/>
      <c r="L106" s="159"/>
    </row>
    <row r="107" spans="1:31" s="10" customFormat="1" ht="19.899999999999999" customHeight="1">
      <c r="B107" s="154"/>
      <c r="C107" s="155"/>
      <c r="D107" s="156" t="s">
        <v>113</v>
      </c>
      <c r="E107" s="157"/>
      <c r="F107" s="157"/>
      <c r="G107" s="157"/>
      <c r="H107" s="157"/>
      <c r="I107" s="157"/>
      <c r="J107" s="158">
        <f>J238</f>
        <v>0</v>
      </c>
      <c r="K107" s="155"/>
      <c r="L107" s="159"/>
    </row>
    <row r="108" spans="1:31" s="9" customFormat="1" ht="24.95" customHeight="1">
      <c r="B108" s="148"/>
      <c r="C108" s="149"/>
      <c r="D108" s="150" t="s">
        <v>119</v>
      </c>
      <c r="E108" s="151"/>
      <c r="F108" s="151"/>
      <c r="G108" s="151"/>
      <c r="H108" s="151"/>
      <c r="I108" s="151"/>
      <c r="J108" s="152">
        <f>J242</f>
        <v>0</v>
      </c>
      <c r="K108" s="149"/>
      <c r="L108" s="153"/>
    </row>
    <row r="109" spans="1:31" s="10" customFormat="1" ht="19.899999999999999" customHeight="1">
      <c r="B109" s="154"/>
      <c r="C109" s="155"/>
      <c r="D109" s="156" t="s">
        <v>1090</v>
      </c>
      <c r="E109" s="157"/>
      <c r="F109" s="157"/>
      <c r="G109" s="157"/>
      <c r="H109" s="157"/>
      <c r="I109" s="157"/>
      <c r="J109" s="158">
        <f>J243</f>
        <v>0</v>
      </c>
      <c r="K109" s="155"/>
      <c r="L109" s="159"/>
    </row>
    <row r="110" spans="1:31" s="10" customFormat="1" ht="19.899999999999999" customHeight="1">
      <c r="B110" s="154"/>
      <c r="C110" s="155"/>
      <c r="D110" s="156" t="s">
        <v>125</v>
      </c>
      <c r="E110" s="157"/>
      <c r="F110" s="157"/>
      <c r="G110" s="157"/>
      <c r="H110" s="157"/>
      <c r="I110" s="157"/>
      <c r="J110" s="158">
        <f>J249</f>
        <v>0</v>
      </c>
      <c r="K110" s="155"/>
      <c r="L110" s="159"/>
    </row>
    <row r="111" spans="1:31" s="9" customFormat="1" ht="24.95" customHeight="1">
      <c r="B111" s="148"/>
      <c r="C111" s="149"/>
      <c r="D111" s="150" t="s">
        <v>1935</v>
      </c>
      <c r="E111" s="151"/>
      <c r="F111" s="151"/>
      <c r="G111" s="151"/>
      <c r="H111" s="151"/>
      <c r="I111" s="151"/>
      <c r="J111" s="152">
        <f>J252</f>
        <v>0</v>
      </c>
      <c r="K111" s="149"/>
      <c r="L111" s="153"/>
    </row>
    <row r="112" spans="1:31" s="2" customFormat="1" ht="21.7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31" s="2" customFormat="1" ht="6.95" customHeight="1">
      <c r="A113" s="35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pans="1:31" s="2" customFormat="1" ht="6.95" customHeight="1">
      <c r="A117" s="35"/>
      <c r="B117" s="57"/>
      <c r="C117" s="58"/>
      <c r="D117" s="58"/>
      <c r="E117" s="58"/>
      <c r="F117" s="58"/>
      <c r="G117" s="58"/>
      <c r="H117" s="58"/>
      <c r="I117" s="58"/>
      <c r="J117" s="58"/>
      <c r="K117" s="58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24.95" customHeight="1">
      <c r="A118" s="35"/>
      <c r="B118" s="36"/>
      <c r="C118" s="24" t="s">
        <v>129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16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318" t="str">
        <f>E7</f>
        <v>Středokluky ON - oprava</v>
      </c>
      <c r="F121" s="319"/>
      <c r="G121" s="319"/>
      <c r="H121" s="319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2" customHeight="1">
      <c r="A122" s="35"/>
      <c r="B122" s="36"/>
      <c r="C122" s="30" t="s">
        <v>105</v>
      </c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6.5" customHeight="1">
      <c r="A123" s="35"/>
      <c r="B123" s="36"/>
      <c r="C123" s="37"/>
      <c r="D123" s="37"/>
      <c r="E123" s="270" t="str">
        <f>E9</f>
        <v>SO.05 - Oprava zpevněných ploch</v>
      </c>
      <c r="F123" s="320"/>
      <c r="G123" s="320"/>
      <c r="H123" s="320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30" t="s">
        <v>20</v>
      </c>
      <c r="D125" s="37"/>
      <c r="E125" s="37"/>
      <c r="F125" s="28" t="str">
        <f>F12</f>
        <v>Středokluky</v>
      </c>
      <c r="G125" s="37"/>
      <c r="H125" s="37"/>
      <c r="I125" s="30" t="s">
        <v>22</v>
      </c>
      <c r="J125" s="67" t="str">
        <f>IF(J12="","",J12)</f>
        <v>26. 10. 2020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30" t="s">
        <v>24</v>
      </c>
      <c r="D127" s="37"/>
      <c r="E127" s="37"/>
      <c r="F127" s="28" t="str">
        <f>E15</f>
        <v>Správa železnic, státní organizace</v>
      </c>
      <c r="G127" s="37"/>
      <c r="H127" s="37"/>
      <c r="I127" s="30" t="s">
        <v>32</v>
      </c>
      <c r="J127" s="33" t="str">
        <f>E21</f>
        <v xml:space="preserve"> 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5.2" customHeight="1">
      <c r="A128" s="35"/>
      <c r="B128" s="36"/>
      <c r="C128" s="30" t="s">
        <v>30</v>
      </c>
      <c r="D128" s="37"/>
      <c r="E128" s="37"/>
      <c r="F128" s="28" t="str">
        <f>IF(E18="","",E18)</f>
        <v>Vyplň údaj</v>
      </c>
      <c r="G128" s="37"/>
      <c r="H128" s="37"/>
      <c r="I128" s="30" t="s">
        <v>35</v>
      </c>
      <c r="J128" s="33" t="str">
        <f>E24</f>
        <v>L. Malý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0.3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11" customFormat="1" ht="29.25" customHeight="1">
      <c r="A130" s="160"/>
      <c r="B130" s="161"/>
      <c r="C130" s="162" t="s">
        <v>130</v>
      </c>
      <c r="D130" s="163" t="s">
        <v>63</v>
      </c>
      <c r="E130" s="163" t="s">
        <v>59</v>
      </c>
      <c r="F130" s="163" t="s">
        <v>60</v>
      </c>
      <c r="G130" s="163" t="s">
        <v>131</v>
      </c>
      <c r="H130" s="163" t="s">
        <v>132</v>
      </c>
      <c r="I130" s="163" t="s">
        <v>133</v>
      </c>
      <c r="J130" s="164" t="s">
        <v>109</v>
      </c>
      <c r="K130" s="165" t="s">
        <v>134</v>
      </c>
      <c r="L130" s="166"/>
      <c r="M130" s="76" t="s">
        <v>1</v>
      </c>
      <c r="N130" s="77" t="s">
        <v>42</v>
      </c>
      <c r="O130" s="77" t="s">
        <v>135</v>
      </c>
      <c r="P130" s="77" t="s">
        <v>136</v>
      </c>
      <c r="Q130" s="77" t="s">
        <v>137</v>
      </c>
      <c r="R130" s="77" t="s">
        <v>138</v>
      </c>
      <c r="S130" s="77" t="s">
        <v>139</v>
      </c>
      <c r="T130" s="78" t="s">
        <v>140</v>
      </c>
      <c r="U130" s="160"/>
      <c r="V130" s="160"/>
      <c r="W130" s="160"/>
      <c r="X130" s="160"/>
      <c r="Y130" s="160"/>
      <c r="Z130" s="160"/>
      <c r="AA130" s="160"/>
      <c r="AB130" s="160"/>
      <c r="AC130" s="160"/>
      <c r="AD130" s="160"/>
      <c r="AE130" s="160"/>
    </row>
    <row r="131" spans="1:65" s="2" customFormat="1" ht="22.9" customHeight="1">
      <c r="A131" s="35"/>
      <c r="B131" s="36"/>
      <c r="C131" s="83" t="s">
        <v>141</v>
      </c>
      <c r="D131" s="37"/>
      <c r="E131" s="37"/>
      <c r="F131" s="37"/>
      <c r="G131" s="37"/>
      <c r="H131" s="37"/>
      <c r="I131" s="37"/>
      <c r="J131" s="167">
        <f>BK131</f>
        <v>0</v>
      </c>
      <c r="K131" s="37"/>
      <c r="L131" s="40"/>
      <c r="M131" s="79"/>
      <c r="N131" s="168"/>
      <c r="O131" s="80"/>
      <c r="P131" s="169">
        <f>P132+P242+P252</f>
        <v>0</v>
      </c>
      <c r="Q131" s="80"/>
      <c r="R131" s="169">
        <f>R132+R242+R252</f>
        <v>109.5252052</v>
      </c>
      <c r="S131" s="80"/>
      <c r="T131" s="170">
        <f>T132+T242+T252</f>
        <v>106.602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77</v>
      </c>
      <c r="AU131" s="18" t="s">
        <v>111</v>
      </c>
      <c r="BK131" s="171">
        <f>BK132+BK242+BK252</f>
        <v>0</v>
      </c>
    </row>
    <row r="132" spans="1:65" s="12" customFormat="1" ht="25.9" customHeight="1">
      <c r="B132" s="172"/>
      <c r="C132" s="173"/>
      <c r="D132" s="174" t="s">
        <v>77</v>
      </c>
      <c r="E132" s="175" t="s">
        <v>142</v>
      </c>
      <c r="F132" s="175" t="s">
        <v>143</v>
      </c>
      <c r="G132" s="173"/>
      <c r="H132" s="173"/>
      <c r="I132" s="176"/>
      <c r="J132" s="177">
        <f>BK132</f>
        <v>0</v>
      </c>
      <c r="K132" s="173"/>
      <c r="L132" s="178"/>
      <c r="M132" s="179"/>
      <c r="N132" s="180"/>
      <c r="O132" s="180"/>
      <c r="P132" s="181">
        <f>P133+P173+P179+P185+P198+P201+P206+P222+P224+P238</f>
        <v>0</v>
      </c>
      <c r="Q132" s="180"/>
      <c r="R132" s="181">
        <f>R133+R173+R179+R185+R198+R201+R206+R222+R224+R238</f>
        <v>109.4677088</v>
      </c>
      <c r="S132" s="180"/>
      <c r="T132" s="182">
        <f>T133+T173+T179+T185+T198+T201+T206+T222+T224+T238</f>
        <v>106.50200000000001</v>
      </c>
      <c r="AR132" s="183" t="s">
        <v>86</v>
      </c>
      <c r="AT132" s="184" t="s">
        <v>77</v>
      </c>
      <c r="AU132" s="184" t="s">
        <v>78</v>
      </c>
      <c r="AY132" s="183" t="s">
        <v>144</v>
      </c>
      <c r="BK132" s="185">
        <f>BK133+BK173+BK179+BK185+BK198+BK201+BK206+BK222+BK224+BK238</f>
        <v>0</v>
      </c>
    </row>
    <row r="133" spans="1:65" s="12" customFormat="1" ht="22.9" customHeight="1">
      <c r="B133" s="172"/>
      <c r="C133" s="173"/>
      <c r="D133" s="174" t="s">
        <v>77</v>
      </c>
      <c r="E133" s="186" t="s">
        <v>86</v>
      </c>
      <c r="F133" s="186" t="s">
        <v>1936</v>
      </c>
      <c r="G133" s="173"/>
      <c r="H133" s="173"/>
      <c r="I133" s="176"/>
      <c r="J133" s="187">
        <f>BK133</f>
        <v>0</v>
      </c>
      <c r="K133" s="173"/>
      <c r="L133" s="178"/>
      <c r="M133" s="179"/>
      <c r="N133" s="180"/>
      <c r="O133" s="180"/>
      <c r="P133" s="181">
        <f>SUM(P134:P172)</f>
        <v>0</v>
      </c>
      <c r="Q133" s="180"/>
      <c r="R133" s="181">
        <f>SUM(R134:R172)</f>
        <v>53.763300000000001</v>
      </c>
      <c r="S133" s="180"/>
      <c r="T133" s="182">
        <f>SUM(T134:T172)</f>
        <v>49.544200000000004</v>
      </c>
      <c r="AR133" s="183" t="s">
        <v>86</v>
      </c>
      <c r="AT133" s="184" t="s">
        <v>77</v>
      </c>
      <c r="AU133" s="184" t="s">
        <v>86</v>
      </c>
      <c r="AY133" s="183" t="s">
        <v>144</v>
      </c>
      <c r="BK133" s="185">
        <f>SUM(BK134:BK172)</f>
        <v>0</v>
      </c>
    </row>
    <row r="134" spans="1:65" s="2" customFormat="1" ht="37.9" customHeight="1">
      <c r="A134" s="35"/>
      <c r="B134" s="36"/>
      <c r="C134" s="188" t="s">
        <v>86</v>
      </c>
      <c r="D134" s="188" t="s">
        <v>147</v>
      </c>
      <c r="E134" s="189" t="s">
        <v>1937</v>
      </c>
      <c r="F134" s="190" t="s">
        <v>1938</v>
      </c>
      <c r="G134" s="191" t="s">
        <v>174</v>
      </c>
      <c r="H134" s="192">
        <v>225</v>
      </c>
      <c r="I134" s="193"/>
      <c r="J134" s="194">
        <f>ROUND(I134*H134,2)</f>
        <v>0</v>
      </c>
      <c r="K134" s="195"/>
      <c r="L134" s="40"/>
      <c r="M134" s="196" t="s">
        <v>1</v>
      </c>
      <c r="N134" s="197" t="s">
        <v>43</v>
      </c>
      <c r="O134" s="72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0" t="s">
        <v>151</v>
      </c>
      <c r="AT134" s="200" t="s">
        <v>147</v>
      </c>
      <c r="AU134" s="200" t="s">
        <v>88</v>
      </c>
      <c r="AY134" s="18" t="s">
        <v>144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8" t="s">
        <v>86</v>
      </c>
      <c r="BK134" s="201">
        <f>ROUND(I134*H134,2)</f>
        <v>0</v>
      </c>
      <c r="BL134" s="18" t="s">
        <v>151</v>
      </c>
      <c r="BM134" s="200" t="s">
        <v>1939</v>
      </c>
    </row>
    <row r="135" spans="1:65" s="13" customFormat="1" ht="11.25">
      <c r="B135" s="202"/>
      <c r="C135" s="203"/>
      <c r="D135" s="204" t="s">
        <v>153</v>
      </c>
      <c r="E135" s="205" t="s">
        <v>1</v>
      </c>
      <c r="F135" s="206" t="s">
        <v>1940</v>
      </c>
      <c r="G135" s="203"/>
      <c r="H135" s="207">
        <v>225</v>
      </c>
      <c r="I135" s="208"/>
      <c r="J135" s="203"/>
      <c r="K135" s="203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153</v>
      </c>
      <c r="AU135" s="213" t="s">
        <v>88</v>
      </c>
      <c r="AV135" s="13" t="s">
        <v>88</v>
      </c>
      <c r="AW135" s="13" t="s">
        <v>34</v>
      </c>
      <c r="AX135" s="13" t="s">
        <v>86</v>
      </c>
      <c r="AY135" s="213" t="s">
        <v>144</v>
      </c>
    </row>
    <row r="136" spans="1:65" s="2" customFormat="1" ht="14.45" customHeight="1">
      <c r="A136" s="35"/>
      <c r="B136" s="36"/>
      <c r="C136" s="188" t="s">
        <v>88</v>
      </c>
      <c r="D136" s="188" t="s">
        <v>147</v>
      </c>
      <c r="E136" s="189" t="s">
        <v>1941</v>
      </c>
      <c r="F136" s="190" t="s">
        <v>1942</v>
      </c>
      <c r="G136" s="191" t="s">
        <v>157</v>
      </c>
      <c r="H136" s="192">
        <v>30</v>
      </c>
      <c r="I136" s="193"/>
      <c r="J136" s="194">
        <f>ROUND(I136*H136,2)</f>
        <v>0</v>
      </c>
      <c r="K136" s="195"/>
      <c r="L136" s="40"/>
      <c r="M136" s="196" t="s">
        <v>1</v>
      </c>
      <c r="N136" s="197" t="s">
        <v>43</v>
      </c>
      <c r="O136" s="72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151</v>
      </c>
      <c r="AT136" s="200" t="s">
        <v>147</v>
      </c>
      <c r="AU136" s="200" t="s">
        <v>88</v>
      </c>
      <c r="AY136" s="18" t="s">
        <v>144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8" t="s">
        <v>86</v>
      </c>
      <c r="BK136" s="201">
        <f>ROUND(I136*H136,2)</f>
        <v>0</v>
      </c>
      <c r="BL136" s="18" t="s">
        <v>151</v>
      </c>
      <c r="BM136" s="200" t="s">
        <v>1943</v>
      </c>
    </row>
    <row r="137" spans="1:65" s="2" customFormat="1" ht="24.2" customHeight="1">
      <c r="A137" s="35"/>
      <c r="B137" s="36"/>
      <c r="C137" s="188" t="s">
        <v>145</v>
      </c>
      <c r="D137" s="188" t="s">
        <v>147</v>
      </c>
      <c r="E137" s="189" t="s">
        <v>1944</v>
      </c>
      <c r="F137" s="190" t="s">
        <v>1945</v>
      </c>
      <c r="G137" s="191" t="s">
        <v>174</v>
      </c>
      <c r="H137" s="192">
        <v>18</v>
      </c>
      <c r="I137" s="193"/>
      <c r="J137" s="194">
        <f>ROUND(I137*H137,2)</f>
        <v>0</v>
      </c>
      <c r="K137" s="195"/>
      <c r="L137" s="40"/>
      <c r="M137" s="196" t="s">
        <v>1</v>
      </c>
      <c r="N137" s="197" t="s">
        <v>43</v>
      </c>
      <c r="O137" s="72"/>
      <c r="P137" s="198">
        <f>O137*H137</f>
        <v>0</v>
      </c>
      <c r="Q137" s="198">
        <v>0</v>
      </c>
      <c r="R137" s="198">
        <f>Q137*H137</f>
        <v>0</v>
      </c>
      <c r="S137" s="198">
        <v>0.48</v>
      </c>
      <c r="T137" s="199">
        <f>S137*H137</f>
        <v>8.64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0" t="s">
        <v>151</v>
      </c>
      <c r="AT137" s="200" t="s">
        <v>147</v>
      </c>
      <c r="AU137" s="200" t="s">
        <v>88</v>
      </c>
      <c r="AY137" s="18" t="s">
        <v>144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8" t="s">
        <v>86</v>
      </c>
      <c r="BK137" s="201">
        <f>ROUND(I137*H137,2)</f>
        <v>0</v>
      </c>
      <c r="BL137" s="18" t="s">
        <v>151</v>
      </c>
      <c r="BM137" s="200" t="s">
        <v>1946</v>
      </c>
    </row>
    <row r="138" spans="1:65" s="2" customFormat="1" ht="14.45" customHeight="1">
      <c r="A138" s="35"/>
      <c r="B138" s="36"/>
      <c r="C138" s="188" t="s">
        <v>151</v>
      </c>
      <c r="D138" s="188" t="s">
        <v>147</v>
      </c>
      <c r="E138" s="189" t="s">
        <v>1947</v>
      </c>
      <c r="F138" s="190" t="s">
        <v>1948</v>
      </c>
      <c r="G138" s="191" t="s">
        <v>174</v>
      </c>
      <c r="H138" s="192">
        <v>108.7</v>
      </c>
      <c r="I138" s="193"/>
      <c r="J138" s="194">
        <f>ROUND(I138*H138,2)</f>
        <v>0</v>
      </c>
      <c r="K138" s="195"/>
      <c r="L138" s="40"/>
      <c r="M138" s="196" t="s">
        <v>1</v>
      </c>
      <c r="N138" s="197" t="s">
        <v>43</v>
      </c>
      <c r="O138" s="72"/>
      <c r="P138" s="198">
        <f>O138*H138</f>
        <v>0</v>
      </c>
      <c r="Q138" s="198">
        <v>0</v>
      </c>
      <c r="R138" s="198">
        <f>Q138*H138</f>
        <v>0</v>
      </c>
      <c r="S138" s="198">
        <v>0.316</v>
      </c>
      <c r="T138" s="199">
        <f>S138*H138</f>
        <v>34.349200000000003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151</v>
      </c>
      <c r="AT138" s="200" t="s">
        <v>147</v>
      </c>
      <c r="AU138" s="200" t="s">
        <v>88</v>
      </c>
      <c r="AY138" s="18" t="s">
        <v>144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8" t="s">
        <v>86</v>
      </c>
      <c r="BK138" s="201">
        <f>ROUND(I138*H138,2)</f>
        <v>0</v>
      </c>
      <c r="BL138" s="18" t="s">
        <v>151</v>
      </c>
      <c r="BM138" s="200" t="s">
        <v>1949</v>
      </c>
    </row>
    <row r="139" spans="1:65" s="13" customFormat="1" ht="11.25">
      <c r="B139" s="202"/>
      <c r="C139" s="203"/>
      <c r="D139" s="204" t="s">
        <v>153</v>
      </c>
      <c r="E139" s="205" t="s">
        <v>1</v>
      </c>
      <c r="F139" s="206" t="s">
        <v>1950</v>
      </c>
      <c r="G139" s="203"/>
      <c r="H139" s="207">
        <v>30</v>
      </c>
      <c r="I139" s="208"/>
      <c r="J139" s="203"/>
      <c r="K139" s="203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153</v>
      </c>
      <c r="AU139" s="213" t="s">
        <v>88</v>
      </c>
      <c r="AV139" s="13" t="s">
        <v>88</v>
      </c>
      <c r="AW139" s="13" t="s">
        <v>34</v>
      </c>
      <c r="AX139" s="13" t="s">
        <v>78</v>
      </c>
      <c r="AY139" s="213" t="s">
        <v>144</v>
      </c>
    </row>
    <row r="140" spans="1:65" s="13" customFormat="1" ht="11.25">
      <c r="B140" s="202"/>
      <c r="C140" s="203"/>
      <c r="D140" s="204" t="s">
        <v>153</v>
      </c>
      <c r="E140" s="205" t="s">
        <v>1</v>
      </c>
      <c r="F140" s="206" t="s">
        <v>1951</v>
      </c>
      <c r="G140" s="203"/>
      <c r="H140" s="207">
        <v>15.95</v>
      </c>
      <c r="I140" s="208"/>
      <c r="J140" s="203"/>
      <c r="K140" s="203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153</v>
      </c>
      <c r="AU140" s="213" t="s">
        <v>88</v>
      </c>
      <c r="AV140" s="13" t="s">
        <v>88</v>
      </c>
      <c r="AW140" s="13" t="s">
        <v>34</v>
      </c>
      <c r="AX140" s="13" t="s">
        <v>78</v>
      </c>
      <c r="AY140" s="213" t="s">
        <v>144</v>
      </c>
    </row>
    <row r="141" spans="1:65" s="13" customFormat="1" ht="11.25">
      <c r="B141" s="202"/>
      <c r="C141" s="203"/>
      <c r="D141" s="204" t="s">
        <v>153</v>
      </c>
      <c r="E141" s="205" t="s">
        <v>1</v>
      </c>
      <c r="F141" s="206" t="s">
        <v>1952</v>
      </c>
      <c r="G141" s="203"/>
      <c r="H141" s="207">
        <v>42.75</v>
      </c>
      <c r="I141" s="208"/>
      <c r="J141" s="203"/>
      <c r="K141" s="203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153</v>
      </c>
      <c r="AU141" s="213" t="s">
        <v>88</v>
      </c>
      <c r="AV141" s="13" t="s">
        <v>88</v>
      </c>
      <c r="AW141" s="13" t="s">
        <v>34</v>
      </c>
      <c r="AX141" s="13" t="s">
        <v>78</v>
      </c>
      <c r="AY141" s="213" t="s">
        <v>144</v>
      </c>
    </row>
    <row r="142" spans="1:65" s="13" customFormat="1" ht="11.25">
      <c r="B142" s="202"/>
      <c r="C142" s="203"/>
      <c r="D142" s="204" t="s">
        <v>153</v>
      </c>
      <c r="E142" s="205" t="s">
        <v>1</v>
      </c>
      <c r="F142" s="206" t="s">
        <v>1953</v>
      </c>
      <c r="G142" s="203"/>
      <c r="H142" s="207">
        <v>10</v>
      </c>
      <c r="I142" s="208"/>
      <c r="J142" s="203"/>
      <c r="K142" s="203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153</v>
      </c>
      <c r="AU142" s="213" t="s">
        <v>88</v>
      </c>
      <c r="AV142" s="13" t="s">
        <v>88</v>
      </c>
      <c r="AW142" s="13" t="s">
        <v>34</v>
      </c>
      <c r="AX142" s="13" t="s">
        <v>78</v>
      </c>
      <c r="AY142" s="213" t="s">
        <v>144</v>
      </c>
    </row>
    <row r="143" spans="1:65" s="13" customFormat="1" ht="11.25">
      <c r="B143" s="202"/>
      <c r="C143" s="203"/>
      <c r="D143" s="204" t="s">
        <v>153</v>
      </c>
      <c r="E143" s="205" t="s">
        <v>1</v>
      </c>
      <c r="F143" s="206" t="s">
        <v>1954</v>
      </c>
      <c r="G143" s="203"/>
      <c r="H143" s="207">
        <v>10</v>
      </c>
      <c r="I143" s="208"/>
      <c r="J143" s="203"/>
      <c r="K143" s="203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153</v>
      </c>
      <c r="AU143" s="213" t="s">
        <v>88</v>
      </c>
      <c r="AV143" s="13" t="s">
        <v>88</v>
      </c>
      <c r="AW143" s="13" t="s">
        <v>34</v>
      </c>
      <c r="AX143" s="13" t="s">
        <v>78</v>
      </c>
      <c r="AY143" s="213" t="s">
        <v>144</v>
      </c>
    </row>
    <row r="144" spans="1:65" s="15" customFormat="1" ht="11.25">
      <c r="B144" s="228"/>
      <c r="C144" s="229"/>
      <c r="D144" s="204" t="s">
        <v>153</v>
      </c>
      <c r="E144" s="230" t="s">
        <v>1</v>
      </c>
      <c r="F144" s="231" t="s">
        <v>164</v>
      </c>
      <c r="G144" s="229"/>
      <c r="H144" s="232">
        <v>108.7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153</v>
      </c>
      <c r="AU144" s="238" t="s">
        <v>88</v>
      </c>
      <c r="AV144" s="15" t="s">
        <v>151</v>
      </c>
      <c r="AW144" s="15" t="s">
        <v>34</v>
      </c>
      <c r="AX144" s="15" t="s">
        <v>86</v>
      </c>
      <c r="AY144" s="238" t="s">
        <v>144</v>
      </c>
    </row>
    <row r="145" spans="1:65" s="2" customFormat="1" ht="14.45" customHeight="1">
      <c r="A145" s="35"/>
      <c r="B145" s="36"/>
      <c r="C145" s="188" t="s">
        <v>163</v>
      </c>
      <c r="D145" s="188" t="s">
        <v>147</v>
      </c>
      <c r="E145" s="189" t="s">
        <v>1955</v>
      </c>
      <c r="F145" s="190" t="s">
        <v>1956</v>
      </c>
      <c r="G145" s="191" t="s">
        <v>217</v>
      </c>
      <c r="H145" s="192">
        <v>16</v>
      </c>
      <c r="I145" s="193"/>
      <c r="J145" s="194">
        <f>ROUND(I145*H145,2)</f>
        <v>0</v>
      </c>
      <c r="K145" s="195"/>
      <c r="L145" s="40"/>
      <c r="M145" s="196" t="s">
        <v>1</v>
      </c>
      <c r="N145" s="197" t="s">
        <v>43</v>
      </c>
      <c r="O145" s="72"/>
      <c r="P145" s="198">
        <f>O145*H145</f>
        <v>0</v>
      </c>
      <c r="Q145" s="198">
        <v>0</v>
      </c>
      <c r="R145" s="198">
        <f>Q145*H145</f>
        <v>0</v>
      </c>
      <c r="S145" s="198">
        <v>0.23</v>
      </c>
      <c r="T145" s="199">
        <f>S145*H145</f>
        <v>3.68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0" t="s">
        <v>151</v>
      </c>
      <c r="AT145" s="200" t="s">
        <v>147</v>
      </c>
      <c r="AU145" s="200" t="s">
        <v>88</v>
      </c>
      <c r="AY145" s="18" t="s">
        <v>144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8" t="s">
        <v>86</v>
      </c>
      <c r="BK145" s="201">
        <f>ROUND(I145*H145,2)</f>
        <v>0</v>
      </c>
      <c r="BL145" s="18" t="s">
        <v>151</v>
      </c>
      <c r="BM145" s="200" t="s">
        <v>1957</v>
      </c>
    </row>
    <row r="146" spans="1:65" s="2" customFormat="1" ht="14.45" customHeight="1">
      <c r="A146" s="35"/>
      <c r="B146" s="36"/>
      <c r="C146" s="188" t="s">
        <v>187</v>
      </c>
      <c r="D146" s="188" t="s">
        <v>147</v>
      </c>
      <c r="E146" s="189" t="s">
        <v>1958</v>
      </c>
      <c r="F146" s="190" t="s">
        <v>1959</v>
      </c>
      <c r="G146" s="191" t="s">
        <v>217</v>
      </c>
      <c r="H146" s="192">
        <v>25</v>
      </c>
      <c r="I146" s="193"/>
      <c r="J146" s="194">
        <f>ROUND(I146*H146,2)</f>
        <v>0</v>
      </c>
      <c r="K146" s="195"/>
      <c r="L146" s="40"/>
      <c r="M146" s="196" t="s">
        <v>1</v>
      </c>
      <c r="N146" s="197" t="s">
        <v>43</v>
      </c>
      <c r="O146" s="72"/>
      <c r="P146" s="198">
        <f>O146*H146</f>
        <v>0</v>
      </c>
      <c r="Q146" s="198">
        <v>0</v>
      </c>
      <c r="R146" s="198">
        <f>Q146*H146</f>
        <v>0</v>
      </c>
      <c r="S146" s="198">
        <v>0.115</v>
      </c>
      <c r="T146" s="199">
        <f>S146*H146</f>
        <v>2.875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151</v>
      </c>
      <c r="AT146" s="200" t="s">
        <v>147</v>
      </c>
      <c r="AU146" s="200" t="s">
        <v>88</v>
      </c>
      <c r="AY146" s="18" t="s">
        <v>144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8" t="s">
        <v>86</v>
      </c>
      <c r="BK146" s="201">
        <f>ROUND(I146*H146,2)</f>
        <v>0</v>
      </c>
      <c r="BL146" s="18" t="s">
        <v>151</v>
      </c>
      <c r="BM146" s="200" t="s">
        <v>1960</v>
      </c>
    </row>
    <row r="147" spans="1:65" s="2" customFormat="1" ht="24.2" customHeight="1">
      <c r="A147" s="35"/>
      <c r="B147" s="36"/>
      <c r="C147" s="188" t="s">
        <v>192</v>
      </c>
      <c r="D147" s="188" t="s">
        <v>147</v>
      </c>
      <c r="E147" s="189" t="s">
        <v>1961</v>
      </c>
      <c r="F147" s="190" t="s">
        <v>1962</v>
      </c>
      <c r="G147" s="191" t="s">
        <v>150</v>
      </c>
      <c r="H147" s="192">
        <v>58.8</v>
      </c>
      <c r="I147" s="193"/>
      <c r="J147" s="194">
        <f>ROUND(I147*H147,2)</f>
        <v>0</v>
      </c>
      <c r="K147" s="195"/>
      <c r="L147" s="40"/>
      <c r="M147" s="196" t="s">
        <v>1</v>
      </c>
      <c r="N147" s="197" t="s">
        <v>43</v>
      </c>
      <c r="O147" s="72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151</v>
      </c>
      <c r="AT147" s="200" t="s">
        <v>147</v>
      </c>
      <c r="AU147" s="200" t="s">
        <v>88</v>
      </c>
      <c r="AY147" s="18" t="s">
        <v>144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8" t="s">
        <v>86</v>
      </c>
      <c r="BK147" s="201">
        <f>ROUND(I147*H147,2)</f>
        <v>0</v>
      </c>
      <c r="BL147" s="18" t="s">
        <v>151</v>
      </c>
      <c r="BM147" s="200" t="s">
        <v>1963</v>
      </c>
    </row>
    <row r="148" spans="1:65" s="13" customFormat="1" ht="11.25">
      <c r="B148" s="202"/>
      <c r="C148" s="203"/>
      <c r="D148" s="204" t="s">
        <v>153</v>
      </c>
      <c r="E148" s="205" t="s">
        <v>1</v>
      </c>
      <c r="F148" s="206" t="s">
        <v>1964</v>
      </c>
      <c r="G148" s="203"/>
      <c r="H148" s="207">
        <v>58.8</v>
      </c>
      <c r="I148" s="208"/>
      <c r="J148" s="203"/>
      <c r="K148" s="203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153</v>
      </c>
      <c r="AU148" s="213" t="s">
        <v>88</v>
      </c>
      <c r="AV148" s="13" t="s">
        <v>88</v>
      </c>
      <c r="AW148" s="13" t="s">
        <v>34</v>
      </c>
      <c r="AX148" s="13" t="s">
        <v>78</v>
      </c>
      <c r="AY148" s="213" t="s">
        <v>144</v>
      </c>
    </row>
    <row r="149" spans="1:65" s="15" customFormat="1" ht="11.25">
      <c r="B149" s="228"/>
      <c r="C149" s="229"/>
      <c r="D149" s="204" t="s">
        <v>153</v>
      </c>
      <c r="E149" s="230" t="s">
        <v>1</v>
      </c>
      <c r="F149" s="231" t="s">
        <v>164</v>
      </c>
      <c r="G149" s="229"/>
      <c r="H149" s="232">
        <v>58.8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AT149" s="238" t="s">
        <v>153</v>
      </c>
      <c r="AU149" s="238" t="s">
        <v>88</v>
      </c>
      <c r="AV149" s="15" t="s">
        <v>151</v>
      </c>
      <c r="AW149" s="15" t="s">
        <v>34</v>
      </c>
      <c r="AX149" s="15" t="s">
        <v>86</v>
      </c>
      <c r="AY149" s="238" t="s">
        <v>144</v>
      </c>
    </row>
    <row r="150" spans="1:65" s="2" customFormat="1" ht="24.2" customHeight="1">
      <c r="A150" s="35"/>
      <c r="B150" s="36"/>
      <c r="C150" s="188" t="s">
        <v>196</v>
      </c>
      <c r="D150" s="188" t="s">
        <v>147</v>
      </c>
      <c r="E150" s="189" t="s">
        <v>1965</v>
      </c>
      <c r="F150" s="190" t="s">
        <v>1966</v>
      </c>
      <c r="G150" s="191" t="s">
        <v>150</v>
      </c>
      <c r="H150" s="192">
        <v>33.75</v>
      </c>
      <c r="I150" s="193"/>
      <c r="J150" s="194">
        <f>ROUND(I150*H150,2)</f>
        <v>0</v>
      </c>
      <c r="K150" s="195"/>
      <c r="L150" s="40"/>
      <c r="M150" s="196" t="s">
        <v>1</v>
      </c>
      <c r="N150" s="197" t="s">
        <v>43</v>
      </c>
      <c r="O150" s="72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0" t="s">
        <v>151</v>
      </c>
      <c r="AT150" s="200" t="s">
        <v>147</v>
      </c>
      <c r="AU150" s="200" t="s">
        <v>88</v>
      </c>
      <c r="AY150" s="18" t="s">
        <v>144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8" t="s">
        <v>86</v>
      </c>
      <c r="BK150" s="201">
        <f>ROUND(I150*H150,2)</f>
        <v>0</v>
      </c>
      <c r="BL150" s="18" t="s">
        <v>151</v>
      </c>
      <c r="BM150" s="200" t="s">
        <v>1967</v>
      </c>
    </row>
    <row r="151" spans="1:65" s="13" customFormat="1" ht="11.25">
      <c r="B151" s="202"/>
      <c r="C151" s="203"/>
      <c r="D151" s="204" t="s">
        <v>153</v>
      </c>
      <c r="E151" s="205" t="s">
        <v>1</v>
      </c>
      <c r="F151" s="206" t="s">
        <v>1968</v>
      </c>
      <c r="G151" s="203"/>
      <c r="H151" s="207">
        <v>33.75</v>
      </c>
      <c r="I151" s="208"/>
      <c r="J151" s="203"/>
      <c r="K151" s="203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153</v>
      </c>
      <c r="AU151" s="213" t="s">
        <v>88</v>
      </c>
      <c r="AV151" s="13" t="s">
        <v>88</v>
      </c>
      <c r="AW151" s="13" t="s">
        <v>34</v>
      </c>
      <c r="AX151" s="13" t="s">
        <v>86</v>
      </c>
      <c r="AY151" s="213" t="s">
        <v>144</v>
      </c>
    </row>
    <row r="152" spans="1:65" s="2" customFormat="1" ht="24.2" customHeight="1">
      <c r="A152" s="35"/>
      <c r="B152" s="36"/>
      <c r="C152" s="188" t="s">
        <v>200</v>
      </c>
      <c r="D152" s="188" t="s">
        <v>147</v>
      </c>
      <c r="E152" s="189" t="s">
        <v>1969</v>
      </c>
      <c r="F152" s="190" t="s">
        <v>1970</v>
      </c>
      <c r="G152" s="191" t="s">
        <v>150</v>
      </c>
      <c r="H152" s="192">
        <v>32.64</v>
      </c>
      <c r="I152" s="193"/>
      <c r="J152" s="194">
        <f>ROUND(I152*H152,2)</f>
        <v>0</v>
      </c>
      <c r="K152" s="195"/>
      <c r="L152" s="40"/>
      <c r="M152" s="196" t="s">
        <v>1</v>
      </c>
      <c r="N152" s="197" t="s">
        <v>43</v>
      </c>
      <c r="O152" s="72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151</v>
      </c>
      <c r="AT152" s="200" t="s">
        <v>147</v>
      </c>
      <c r="AU152" s="200" t="s">
        <v>88</v>
      </c>
      <c r="AY152" s="18" t="s">
        <v>144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8" t="s">
        <v>86</v>
      </c>
      <c r="BK152" s="201">
        <f>ROUND(I152*H152,2)</f>
        <v>0</v>
      </c>
      <c r="BL152" s="18" t="s">
        <v>151</v>
      </c>
      <c r="BM152" s="200" t="s">
        <v>1971</v>
      </c>
    </row>
    <row r="153" spans="1:65" s="13" customFormat="1" ht="22.5">
      <c r="B153" s="202"/>
      <c r="C153" s="203"/>
      <c r="D153" s="204" t="s">
        <v>153</v>
      </c>
      <c r="E153" s="205" t="s">
        <v>1</v>
      </c>
      <c r="F153" s="206" t="s">
        <v>1972</v>
      </c>
      <c r="G153" s="203"/>
      <c r="H153" s="207">
        <v>32.64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153</v>
      </c>
      <c r="AU153" s="213" t="s">
        <v>88</v>
      </c>
      <c r="AV153" s="13" t="s">
        <v>88</v>
      </c>
      <c r="AW153" s="13" t="s">
        <v>34</v>
      </c>
      <c r="AX153" s="13" t="s">
        <v>86</v>
      </c>
      <c r="AY153" s="213" t="s">
        <v>144</v>
      </c>
    </row>
    <row r="154" spans="1:65" s="2" customFormat="1" ht="14.45" customHeight="1">
      <c r="A154" s="35"/>
      <c r="B154" s="36"/>
      <c r="C154" s="188" t="s">
        <v>168</v>
      </c>
      <c r="D154" s="188" t="s">
        <v>147</v>
      </c>
      <c r="E154" s="189" t="s">
        <v>1973</v>
      </c>
      <c r="F154" s="190" t="s">
        <v>1974</v>
      </c>
      <c r="G154" s="191" t="s">
        <v>174</v>
      </c>
      <c r="H154" s="192">
        <v>45</v>
      </c>
      <c r="I154" s="193"/>
      <c r="J154" s="194">
        <f>ROUND(I154*H154,2)</f>
        <v>0</v>
      </c>
      <c r="K154" s="195"/>
      <c r="L154" s="40"/>
      <c r="M154" s="196" t="s">
        <v>1</v>
      </c>
      <c r="N154" s="197" t="s">
        <v>43</v>
      </c>
      <c r="O154" s="72"/>
      <c r="P154" s="198">
        <f>O154*H154</f>
        <v>0</v>
      </c>
      <c r="Q154" s="198">
        <v>4.4400000000000004E-3</v>
      </c>
      <c r="R154" s="198">
        <f>Q154*H154</f>
        <v>0.19980000000000001</v>
      </c>
      <c r="S154" s="198">
        <v>0</v>
      </c>
      <c r="T154" s="19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0" t="s">
        <v>151</v>
      </c>
      <c r="AT154" s="200" t="s">
        <v>147</v>
      </c>
      <c r="AU154" s="200" t="s">
        <v>88</v>
      </c>
      <c r="AY154" s="18" t="s">
        <v>144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8" t="s">
        <v>86</v>
      </c>
      <c r="BK154" s="201">
        <f>ROUND(I154*H154,2)</f>
        <v>0</v>
      </c>
      <c r="BL154" s="18" t="s">
        <v>151</v>
      </c>
      <c r="BM154" s="200" t="s">
        <v>1975</v>
      </c>
    </row>
    <row r="155" spans="1:65" s="13" customFormat="1" ht="11.25">
      <c r="B155" s="202"/>
      <c r="C155" s="203"/>
      <c r="D155" s="204" t="s">
        <v>153</v>
      </c>
      <c r="E155" s="205" t="s">
        <v>1</v>
      </c>
      <c r="F155" s="206" t="s">
        <v>1976</v>
      </c>
      <c r="G155" s="203"/>
      <c r="H155" s="207">
        <v>45</v>
      </c>
      <c r="I155" s="208"/>
      <c r="J155" s="203"/>
      <c r="K155" s="203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153</v>
      </c>
      <c r="AU155" s="213" t="s">
        <v>88</v>
      </c>
      <c r="AV155" s="13" t="s">
        <v>88</v>
      </c>
      <c r="AW155" s="13" t="s">
        <v>34</v>
      </c>
      <c r="AX155" s="13" t="s">
        <v>86</v>
      </c>
      <c r="AY155" s="213" t="s">
        <v>144</v>
      </c>
    </row>
    <row r="156" spans="1:65" s="2" customFormat="1" ht="14.45" customHeight="1">
      <c r="A156" s="35"/>
      <c r="B156" s="36"/>
      <c r="C156" s="188" t="s">
        <v>210</v>
      </c>
      <c r="D156" s="188" t="s">
        <v>147</v>
      </c>
      <c r="E156" s="189" t="s">
        <v>1977</v>
      </c>
      <c r="F156" s="190" t="s">
        <v>1978</v>
      </c>
      <c r="G156" s="191" t="s">
        <v>174</v>
      </c>
      <c r="H156" s="192">
        <v>45</v>
      </c>
      <c r="I156" s="193"/>
      <c r="J156" s="194">
        <f>ROUND(I156*H156,2)</f>
        <v>0</v>
      </c>
      <c r="K156" s="195"/>
      <c r="L156" s="40"/>
      <c r="M156" s="196" t="s">
        <v>1</v>
      </c>
      <c r="N156" s="197" t="s">
        <v>43</v>
      </c>
      <c r="O156" s="72"/>
      <c r="P156" s="198">
        <f>O156*H156</f>
        <v>0</v>
      </c>
      <c r="Q156" s="198">
        <v>0</v>
      </c>
      <c r="R156" s="198">
        <f>Q156*H156</f>
        <v>0</v>
      </c>
      <c r="S156" s="198">
        <v>0</v>
      </c>
      <c r="T156" s="19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0" t="s">
        <v>151</v>
      </c>
      <c r="AT156" s="200" t="s">
        <v>147</v>
      </c>
      <c r="AU156" s="200" t="s">
        <v>88</v>
      </c>
      <c r="AY156" s="18" t="s">
        <v>144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8" t="s">
        <v>86</v>
      </c>
      <c r="BK156" s="201">
        <f>ROUND(I156*H156,2)</f>
        <v>0</v>
      </c>
      <c r="BL156" s="18" t="s">
        <v>151</v>
      </c>
      <c r="BM156" s="200" t="s">
        <v>1979</v>
      </c>
    </row>
    <row r="157" spans="1:65" s="2" customFormat="1" ht="24.2" customHeight="1">
      <c r="A157" s="35"/>
      <c r="B157" s="36"/>
      <c r="C157" s="188" t="s">
        <v>214</v>
      </c>
      <c r="D157" s="188" t="s">
        <v>147</v>
      </c>
      <c r="E157" s="189" t="s">
        <v>1980</v>
      </c>
      <c r="F157" s="190" t="s">
        <v>1981</v>
      </c>
      <c r="G157" s="191" t="s">
        <v>150</v>
      </c>
      <c r="H157" s="192">
        <v>125.19</v>
      </c>
      <c r="I157" s="193"/>
      <c r="J157" s="194">
        <f>ROUND(I157*H157,2)</f>
        <v>0</v>
      </c>
      <c r="K157" s="195"/>
      <c r="L157" s="40"/>
      <c r="M157" s="196" t="s">
        <v>1</v>
      </c>
      <c r="N157" s="197" t="s">
        <v>43</v>
      </c>
      <c r="O157" s="72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0" t="s">
        <v>151</v>
      </c>
      <c r="AT157" s="200" t="s">
        <v>147</v>
      </c>
      <c r="AU157" s="200" t="s">
        <v>88</v>
      </c>
      <c r="AY157" s="18" t="s">
        <v>144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8" t="s">
        <v>86</v>
      </c>
      <c r="BK157" s="201">
        <f>ROUND(I157*H157,2)</f>
        <v>0</v>
      </c>
      <c r="BL157" s="18" t="s">
        <v>151</v>
      </c>
      <c r="BM157" s="200" t="s">
        <v>1982</v>
      </c>
    </row>
    <row r="158" spans="1:65" s="13" customFormat="1" ht="11.25">
      <c r="B158" s="202"/>
      <c r="C158" s="203"/>
      <c r="D158" s="204" t="s">
        <v>153</v>
      </c>
      <c r="E158" s="205" t="s">
        <v>1</v>
      </c>
      <c r="F158" s="206" t="s">
        <v>1983</v>
      </c>
      <c r="G158" s="203"/>
      <c r="H158" s="207">
        <v>125.19</v>
      </c>
      <c r="I158" s="208"/>
      <c r="J158" s="203"/>
      <c r="K158" s="203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153</v>
      </c>
      <c r="AU158" s="213" t="s">
        <v>88</v>
      </c>
      <c r="AV158" s="13" t="s">
        <v>88</v>
      </c>
      <c r="AW158" s="13" t="s">
        <v>34</v>
      </c>
      <c r="AX158" s="13" t="s">
        <v>86</v>
      </c>
      <c r="AY158" s="213" t="s">
        <v>144</v>
      </c>
    </row>
    <row r="159" spans="1:65" s="2" customFormat="1" ht="14.45" customHeight="1">
      <c r="A159" s="35"/>
      <c r="B159" s="36"/>
      <c r="C159" s="188" t="s">
        <v>221</v>
      </c>
      <c r="D159" s="188" t="s">
        <v>147</v>
      </c>
      <c r="E159" s="189" t="s">
        <v>1984</v>
      </c>
      <c r="F159" s="190" t="s">
        <v>1985</v>
      </c>
      <c r="G159" s="191" t="s">
        <v>150</v>
      </c>
      <c r="H159" s="192">
        <v>125.19</v>
      </c>
      <c r="I159" s="193"/>
      <c r="J159" s="194">
        <f>ROUND(I159*H159,2)</f>
        <v>0</v>
      </c>
      <c r="K159" s="195"/>
      <c r="L159" s="40"/>
      <c r="M159" s="196" t="s">
        <v>1</v>
      </c>
      <c r="N159" s="197" t="s">
        <v>43</v>
      </c>
      <c r="O159" s="72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0" t="s">
        <v>151</v>
      </c>
      <c r="AT159" s="200" t="s">
        <v>147</v>
      </c>
      <c r="AU159" s="200" t="s">
        <v>88</v>
      </c>
      <c r="AY159" s="18" t="s">
        <v>144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8" t="s">
        <v>86</v>
      </c>
      <c r="BK159" s="201">
        <f>ROUND(I159*H159,2)</f>
        <v>0</v>
      </c>
      <c r="BL159" s="18" t="s">
        <v>151</v>
      </c>
      <c r="BM159" s="200" t="s">
        <v>1986</v>
      </c>
    </row>
    <row r="160" spans="1:65" s="2" customFormat="1" ht="14.45" customHeight="1">
      <c r="A160" s="35"/>
      <c r="B160" s="36"/>
      <c r="C160" s="188" t="s">
        <v>231</v>
      </c>
      <c r="D160" s="188" t="s">
        <v>147</v>
      </c>
      <c r="E160" s="189" t="s">
        <v>1987</v>
      </c>
      <c r="F160" s="190" t="s">
        <v>1988</v>
      </c>
      <c r="G160" s="191" t="s">
        <v>150</v>
      </c>
      <c r="H160" s="192">
        <v>125.19</v>
      </c>
      <c r="I160" s="193"/>
      <c r="J160" s="194">
        <f>ROUND(I160*H160,2)</f>
        <v>0</v>
      </c>
      <c r="K160" s="195"/>
      <c r="L160" s="40"/>
      <c r="M160" s="196" t="s">
        <v>1</v>
      </c>
      <c r="N160" s="197" t="s">
        <v>43</v>
      </c>
      <c r="O160" s="72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0" t="s">
        <v>151</v>
      </c>
      <c r="AT160" s="200" t="s">
        <v>147</v>
      </c>
      <c r="AU160" s="200" t="s">
        <v>88</v>
      </c>
      <c r="AY160" s="18" t="s">
        <v>144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8" t="s">
        <v>86</v>
      </c>
      <c r="BK160" s="201">
        <f>ROUND(I160*H160,2)</f>
        <v>0</v>
      </c>
      <c r="BL160" s="18" t="s">
        <v>151</v>
      </c>
      <c r="BM160" s="200" t="s">
        <v>1989</v>
      </c>
    </row>
    <row r="161" spans="1:65" s="2" customFormat="1" ht="24.2" customHeight="1">
      <c r="A161" s="35"/>
      <c r="B161" s="36"/>
      <c r="C161" s="188" t="s">
        <v>8</v>
      </c>
      <c r="D161" s="188" t="s">
        <v>147</v>
      </c>
      <c r="E161" s="189" t="s">
        <v>1990</v>
      </c>
      <c r="F161" s="190" t="s">
        <v>1991</v>
      </c>
      <c r="G161" s="191" t="s">
        <v>396</v>
      </c>
      <c r="H161" s="192">
        <v>250.38</v>
      </c>
      <c r="I161" s="193"/>
      <c r="J161" s="194">
        <f>ROUND(I161*H161,2)</f>
        <v>0</v>
      </c>
      <c r="K161" s="195"/>
      <c r="L161" s="40"/>
      <c r="M161" s="196" t="s">
        <v>1</v>
      </c>
      <c r="N161" s="197" t="s">
        <v>43</v>
      </c>
      <c r="O161" s="72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0" t="s">
        <v>151</v>
      </c>
      <c r="AT161" s="200" t="s">
        <v>147</v>
      </c>
      <c r="AU161" s="200" t="s">
        <v>88</v>
      </c>
      <c r="AY161" s="18" t="s">
        <v>144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8" t="s">
        <v>86</v>
      </c>
      <c r="BK161" s="201">
        <f>ROUND(I161*H161,2)</f>
        <v>0</v>
      </c>
      <c r="BL161" s="18" t="s">
        <v>151</v>
      </c>
      <c r="BM161" s="200" t="s">
        <v>1992</v>
      </c>
    </row>
    <row r="162" spans="1:65" s="13" customFormat="1" ht="11.25">
      <c r="B162" s="202"/>
      <c r="C162" s="203"/>
      <c r="D162" s="204" t="s">
        <v>153</v>
      </c>
      <c r="E162" s="205" t="s">
        <v>1</v>
      </c>
      <c r="F162" s="206" t="s">
        <v>1993</v>
      </c>
      <c r="G162" s="203"/>
      <c r="H162" s="207">
        <v>250.38</v>
      </c>
      <c r="I162" s="208"/>
      <c r="J162" s="203"/>
      <c r="K162" s="203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153</v>
      </c>
      <c r="AU162" s="213" t="s">
        <v>88</v>
      </c>
      <c r="AV162" s="13" t="s">
        <v>88</v>
      </c>
      <c r="AW162" s="13" t="s">
        <v>34</v>
      </c>
      <c r="AX162" s="13" t="s">
        <v>86</v>
      </c>
      <c r="AY162" s="213" t="s">
        <v>144</v>
      </c>
    </row>
    <row r="163" spans="1:65" s="2" customFormat="1" ht="24.2" customHeight="1">
      <c r="A163" s="35"/>
      <c r="B163" s="36"/>
      <c r="C163" s="188" t="s">
        <v>14</v>
      </c>
      <c r="D163" s="188" t="s">
        <v>147</v>
      </c>
      <c r="E163" s="189" t="s">
        <v>1994</v>
      </c>
      <c r="F163" s="190" t="s">
        <v>1995</v>
      </c>
      <c r="G163" s="191" t="s">
        <v>150</v>
      </c>
      <c r="H163" s="192">
        <v>32.64</v>
      </c>
      <c r="I163" s="193"/>
      <c r="J163" s="194">
        <f>ROUND(I163*H163,2)</f>
        <v>0</v>
      </c>
      <c r="K163" s="195"/>
      <c r="L163" s="40"/>
      <c r="M163" s="196" t="s">
        <v>1</v>
      </c>
      <c r="N163" s="197" t="s">
        <v>43</v>
      </c>
      <c r="O163" s="72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0" t="s">
        <v>151</v>
      </c>
      <c r="AT163" s="200" t="s">
        <v>147</v>
      </c>
      <c r="AU163" s="200" t="s">
        <v>88</v>
      </c>
      <c r="AY163" s="18" t="s">
        <v>144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8" t="s">
        <v>86</v>
      </c>
      <c r="BK163" s="201">
        <f>ROUND(I163*H163,2)</f>
        <v>0</v>
      </c>
      <c r="BL163" s="18" t="s">
        <v>151</v>
      </c>
      <c r="BM163" s="200" t="s">
        <v>1996</v>
      </c>
    </row>
    <row r="164" spans="1:65" s="13" customFormat="1" ht="11.25">
      <c r="B164" s="202"/>
      <c r="C164" s="203"/>
      <c r="D164" s="204" t="s">
        <v>153</v>
      </c>
      <c r="E164" s="205" t="s">
        <v>1</v>
      </c>
      <c r="F164" s="206" t="s">
        <v>1997</v>
      </c>
      <c r="G164" s="203"/>
      <c r="H164" s="207">
        <v>32.64</v>
      </c>
      <c r="I164" s="208"/>
      <c r="J164" s="203"/>
      <c r="K164" s="203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153</v>
      </c>
      <c r="AU164" s="213" t="s">
        <v>88</v>
      </c>
      <c r="AV164" s="13" t="s">
        <v>88</v>
      </c>
      <c r="AW164" s="13" t="s">
        <v>34</v>
      </c>
      <c r="AX164" s="13" t="s">
        <v>78</v>
      </c>
      <c r="AY164" s="213" t="s">
        <v>144</v>
      </c>
    </row>
    <row r="165" spans="1:65" s="15" customFormat="1" ht="11.25">
      <c r="B165" s="228"/>
      <c r="C165" s="229"/>
      <c r="D165" s="204" t="s">
        <v>153</v>
      </c>
      <c r="E165" s="230" t="s">
        <v>1</v>
      </c>
      <c r="F165" s="231" t="s">
        <v>164</v>
      </c>
      <c r="G165" s="229"/>
      <c r="H165" s="232">
        <v>32.64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AT165" s="238" t="s">
        <v>153</v>
      </c>
      <c r="AU165" s="238" t="s">
        <v>88</v>
      </c>
      <c r="AV165" s="15" t="s">
        <v>151</v>
      </c>
      <c r="AW165" s="15" t="s">
        <v>34</v>
      </c>
      <c r="AX165" s="15" t="s">
        <v>86</v>
      </c>
      <c r="AY165" s="238" t="s">
        <v>144</v>
      </c>
    </row>
    <row r="166" spans="1:65" s="2" customFormat="1" ht="14.45" customHeight="1">
      <c r="A166" s="35"/>
      <c r="B166" s="36"/>
      <c r="C166" s="250" t="s">
        <v>248</v>
      </c>
      <c r="D166" s="250" t="s">
        <v>273</v>
      </c>
      <c r="E166" s="251" t="s">
        <v>1998</v>
      </c>
      <c r="F166" s="252" t="s">
        <v>1999</v>
      </c>
      <c r="G166" s="253" t="s">
        <v>396</v>
      </c>
      <c r="H166" s="254">
        <v>53.561999999999998</v>
      </c>
      <c r="I166" s="255"/>
      <c r="J166" s="256">
        <f>ROUND(I166*H166,2)</f>
        <v>0</v>
      </c>
      <c r="K166" s="257"/>
      <c r="L166" s="258"/>
      <c r="M166" s="259" t="s">
        <v>1</v>
      </c>
      <c r="N166" s="260" t="s">
        <v>43</v>
      </c>
      <c r="O166" s="72"/>
      <c r="P166" s="198">
        <f>O166*H166</f>
        <v>0</v>
      </c>
      <c r="Q166" s="198">
        <v>1</v>
      </c>
      <c r="R166" s="198">
        <f>Q166*H166</f>
        <v>53.561999999999998</v>
      </c>
      <c r="S166" s="198">
        <v>0</v>
      </c>
      <c r="T166" s="19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196</v>
      </c>
      <c r="AT166" s="200" t="s">
        <v>273</v>
      </c>
      <c r="AU166" s="200" t="s">
        <v>88</v>
      </c>
      <c r="AY166" s="18" t="s">
        <v>144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8" t="s">
        <v>86</v>
      </c>
      <c r="BK166" s="201">
        <f>ROUND(I166*H166,2)</f>
        <v>0</v>
      </c>
      <c r="BL166" s="18" t="s">
        <v>151</v>
      </c>
      <c r="BM166" s="200" t="s">
        <v>2000</v>
      </c>
    </row>
    <row r="167" spans="1:65" s="13" customFormat="1" ht="11.25">
      <c r="B167" s="202"/>
      <c r="C167" s="203"/>
      <c r="D167" s="204" t="s">
        <v>153</v>
      </c>
      <c r="E167" s="203"/>
      <c r="F167" s="206" t="s">
        <v>2001</v>
      </c>
      <c r="G167" s="203"/>
      <c r="H167" s="207">
        <v>53.561999999999998</v>
      </c>
      <c r="I167" s="208"/>
      <c r="J167" s="203"/>
      <c r="K167" s="203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153</v>
      </c>
      <c r="AU167" s="213" t="s">
        <v>88</v>
      </c>
      <c r="AV167" s="13" t="s">
        <v>88</v>
      </c>
      <c r="AW167" s="13" t="s">
        <v>4</v>
      </c>
      <c r="AX167" s="13" t="s">
        <v>86</v>
      </c>
      <c r="AY167" s="213" t="s">
        <v>144</v>
      </c>
    </row>
    <row r="168" spans="1:65" s="2" customFormat="1" ht="24.2" customHeight="1">
      <c r="A168" s="35"/>
      <c r="B168" s="36"/>
      <c r="C168" s="188" t="s">
        <v>259</v>
      </c>
      <c r="D168" s="188" t="s">
        <v>147</v>
      </c>
      <c r="E168" s="189" t="s">
        <v>2002</v>
      </c>
      <c r="F168" s="190" t="s">
        <v>2003</v>
      </c>
      <c r="G168" s="191" t="s">
        <v>174</v>
      </c>
      <c r="H168" s="192">
        <v>100</v>
      </c>
      <c r="I168" s="193"/>
      <c r="J168" s="194">
        <f>ROUND(I168*H168,2)</f>
        <v>0</v>
      </c>
      <c r="K168" s="195"/>
      <c r="L168" s="40"/>
      <c r="M168" s="196" t="s">
        <v>1</v>
      </c>
      <c r="N168" s="197" t="s">
        <v>43</v>
      </c>
      <c r="O168" s="72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151</v>
      </c>
      <c r="AT168" s="200" t="s">
        <v>147</v>
      </c>
      <c r="AU168" s="200" t="s">
        <v>88</v>
      </c>
      <c r="AY168" s="18" t="s">
        <v>144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8" t="s">
        <v>86</v>
      </c>
      <c r="BK168" s="201">
        <f>ROUND(I168*H168,2)</f>
        <v>0</v>
      </c>
      <c r="BL168" s="18" t="s">
        <v>151</v>
      </c>
      <c r="BM168" s="200" t="s">
        <v>2004</v>
      </c>
    </row>
    <row r="169" spans="1:65" s="13" customFormat="1" ht="11.25">
      <c r="B169" s="202"/>
      <c r="C169" s="203"/>
      <c r="D169" s="204" t="s">
        <v>153</v>
      </c>
      <c r="E169" s="205" t="s">
        <v>1</v>
      </c>
      <c r="F169" s="206" t="s">
        <v>677</v>
      </c>
      <c r="G169" s="203"/>
      <c r="H169" s="207">
        <v>100</v>
      </c>
      <c r="I169" s="208"/>
      <c r="J169" s="203"/>
      <c r="K169" s="203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153</v>
      </c>
      <c r="AU169" s="213" t="s">
        <v>88</v>
      </c>
      <c r="AV169" s="13" t="s">
        <v>88</v>
      </c>
      <c r="AW169" s="13" t="s">
        <v>34</v>
      </c>
      <c r="AX169" s="13" t="s">
        <v>86</v>
      </c>
      <c r="AY169" s="213" t="s">
        <v>144</v>
      </c>
    </row>
    <row r="170" spans="1:65" s="2" customFormat="1" ht="14.45" customHeight="1">
      <c r="A170" s="35"/>
      <c r="B170" s="36"/>
      <c r="C170" s="250" t="s">
        <v>265</v>
      </c>
      <c r="D170" s="250" t="s">
        <v>273</v>
      </c>
      <c r="E170" s="251" t="s">
        <v>2005</v>
      </c>
      <c r="F170" s="252" t="s">
        <v>2006</v>
      </c>
      <c r="G170" s="253" t="s">
        <v>669</v>
      </c>
      <c r="H170" s="254">
        <v>1.5</v>
      </c>
      <c r="I170" s="255"/>
      <c r="J170" s="256">
        <f>ROUND(I170*H170,2)</f>
        <v>0</v>
      </c>
      <c r="K170" s="257"/>
      <c r="L170" s="258"/>
      <c r="M170" s="259" t="s">
        <v>1</v>
      </c>
      <c r="N170" s="260" t="s">
        <v>43</v>
      </c>
      <c r="O170" s="72"/>
      <c r="P170" s="198">
        <f>O170*H170</f>
        <v>0</v>
      </c>
      <c r="Q170" s="198">
        <v>1E-3</v>
      </c>
      <c r="R170" s="198">
        <f>Q170*H170</f>
        <v>1.5E-3</v>
      </c>
      <c r="S170" s="198">
        <v>0</v>
      </c>
      <c r="T170" s="19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0" t="s">
        <v>196</v>
      </c>
      <c r="AT170" s="200" t="s">
        <v>273</v>
      </c>
      <c r="AU170" s="200" t="s">
        <v>88</v>
      </c>
      <c r="AY170" s="18" t="s">
        <v>144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8" t="s">
        <v>86</v>
      </c>
      <c r="BK170" s="201">
        <f>ROUND(I170*H170,2)</f>
        <v>0</v>
      </c>
      <c r="BL170" s="18" t="s">
        <v>151</v>
      </c>
      <c r="BM170" s="200" t="s">
        <v>2007</v>
      </c>
    </row>
    <row r="171" spans="1:65" s="13" customFormat="1" ht="11.25">
      <c r="B171" s="202"/>
      <c r="C171" s="203"/>
      <c r="D171" s="204" t="s">
        <v>153</v>
      </c>
      <c r="E171" s="203"/>
      <c r="F171" s="206" t="s">
        <v>2008</v>
      </c>
      <c r="G171" s="203"/>
      <c r="H171" s="207">
        <v>1.5</v>
      </c>
      <c r="I171" s="208"/>
      <c r="J171" s="203"/>
      <c r="K171" s="203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153</v>
      </c>
      <c r="AU171" s="213" t="s">
        <v>88</v>
      </c>
      <c r="AV171" s="13" t="s">
        <v>88</v>
      </c>
      <c r="AW171" s="13" t="s">
        <v>4</v>
      </c>
      <c r="AX171" s="13" t="s">
        <v>86</v>
      </c>
      <c r="AY171" s="213" t="s">
        <v>144</v>
      </c>
    </row>
    <row r="172" spans="1:65" s="2" customFormat="1" ht="24.2" customHeight="1">
      <c r="A172" s="35"/>
      <c r="B172" s="36"/>
      <c r="C172" s="188" t="s">
        <v>269</v>
      </c>
      <c r="D172" s="188" t="s">
        <v>147</v>
      </c>
      <c r="E172" s="189" t="s">
        <v>2009</v>
      </c>
      <c r="F172" s="190" t="s">
        <v>2010</v>
      </c>
      <c r="G172" s="191" t="s">
        <v>174</v>
      </c>
      <c r="H172" s="192">
        <v>100</v>
      </c>
      <c r="I172" s="193"/>
      <c r="J172" s="194">
        <f>ROUND(I172*H172,2)</f>
        <v>0</v>
      </c>
      <c r="K172" s="195"/>
      <c r="L172" s="40"/>
      <c r="M172" s="196" t="s">
        <v>1</v>
      </c>
      <c r="N172" s="197" t="s">
        <v>43</v>
      </c>
      <c r="O172" s="72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151</v>
      </c>
      <c r="AT172" s="200" t="s">
        <v>147</v>
      </c>
      <c r="AU172" s="200" t="s">
        <v>88</v>
      </c>
      <c r="AY172" s="18" t="s">
        <v>144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8" t="s">
        <v>86</v>
      </c>
      <c r="BK172" s="201">
        <f>ROUND(I172*H172,2)</f>
        <v>0</v>
      </c>
      <c r="BL172" s="18" t="s">
        <v>151</v>
      </c>
      <c r="BM172" s="200" t="s">
        <v>2011</v>
      </c>
    </row>
    <row r="173" spans="1:65" s="12" customFormat="1" ht="22.9" customHeight="1">
      <c r="B173" s="172"/>
      <c r="C173" s="173"/>
      <c r="D173" s="174" t="s">
        <v>77</v>
      </c>
      <c r="E173" s="186" t="s">
        <v>2012</v>
      </c>
      <c r="F173" s="186" t="s">
        <v>2013</v>
      </c>
      <c r="G173" s="173"/>
      <c r="H173" s="173"/>
      <c r="I173" s="176"/>
      <c r="J173" s="187">
        <f>BK173</f>
        <v>0</v>
      </c>
      <c r="K173" s="173"/>
      <c r="L173" s="178"/>
      <c r="M173" s="179"/>
      <c r="N173" s="180"/>
      <c r="O173" s="180"/>
      <c r="P173" s="181">
        <f>SUM(P174:P178)</f>
        <v>0</v>
      </c>
      <c r="Q173" s="180"/>
      <c r="R173" s="181">
        <f>SUM(R174:R178)</f>
        <v>0</v>
      </c>
      <c r="S173" s="180"/>
      <c r="T173" s="182">
        <f>SUM(T174:T178)</f>
        <v>0</v>
      </c>
      <c r="AR173" s="183" t="s">
        <v>86</v>
      </c>
      <c r="AT173" s="184" t="s">
        <v>77</v>
      </c>
      <c r="AU173" s="184" t="s">
        <v>86</v>
      </c>
      <c r="AY173" s="183" t="s">
        <v>144</v>
      </c>
      <c r="BK173" s="185">
        <f>SUM(BK174:BK178)</f>
        <v>0</v>
      </c>
    </row>
    <row r="174" spans="1:65" s="2" customFormat="1" ht="24.2" customHeight="1">
      <c r="A174" s="35"/>
      <c r="B174" s="36"/>
      <c r="C174" s="188" t="s">
        <v>7</v>
      </c>
      <c r="D174" s="188" t="s">
        <v>147</v>
      </c>
      <c r="E174" s="189" t="s">
        <v>2014</v>
      </c>
      <c r="F174" s="190" t="s">
        <v>2015</v>
      </c>
      <c r="G174" s="191" t="s">
        <v>157</v>
      </c>
      <c r="H174" s="192">
        <v>4</v>
      </c>
      <c r="I174" s="193"/>
      <c r="J174" s="194">
        <f>ROUND(I174*H174,2)</f>
        <v>0</v>
      </c>
      <c r="K174" s="195"/>
      <c r="L174" s="40"/>
      <c r="M174" s="196" t="s">
        <v>1</v>
      </c>
      <c r="N174" s="197" t="s">
        <v>43</v>
      </c>
      <c r="O174" s="72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151</v>
      </c>
      <c r="AT174" s="200" t="s">
        <v>147</v>
      </c>
      <c r="AU174" s="200" t="s">
        <v>88</v>
      </c>
      <c r="AY174" s="18" t="s">
        <v>144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8" t="s">
        <v>86</v>
      </c>
      <c r="BK174" s="201">
        <f>ROUND(I174*H174,2)</f>
        <v>0</v>
      </c>
      <c r="BL174" s="18" t="s">
        <v>151</v>
      </c>
      <c r="BM174" s="200" t="s">
        <v>2016</v>
      </c>
    </row>
    <row r="175" spans="1:65" s="2" customFormat="1" ht="58.5">
      <c r="A175" s="35"/>
      <c r="B175" s="36"/>
      <c r="C175" s="37"/>
      <c r="D175" s="204" t="s">
        <v>159</v>
      </c>
      <c r="E175" s="37"/>
      <c r="F175" s="214" t="s">
        <v>2017</v>
      </c>
      <c r="G175" s="37"/>
      <c r="H175" s="37"/>
      <c r="I175" s="215"/>
      <c r="J175" s="37"/>
      <c r="K175" s="37"/>
      <c r="L175" s="40"/>
      <c r="M175" s="216"/>
      <c r="N175" s="217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159</v>
      </c>
      <c r="AU175" s="18" t="s">
        <v>88</v>
      </c>
    </row>
    <row r="176" spans="1:65" s="2" customFormat="1" ht="37.9" customHeight="1">
      <c r="A176" s="35"/>
      <c r="B176" s="36"/>
      <c r="C176" s="188" t="s">
        <v>278</v>
      </c>
      <c r="D176" s="188" t="s">
        <v>147</v>
      </c>
      <c r="E176" s="189" t="s">
        <v>2018</v>
      </c>
      <c r="F176" s="190" t="s">
        <v>2019</v>
      </c>
      <c r="G176" s="191" t="s">
        <v>157</v>
      </c>
      <c r="H176" s="192">
        <v>2</v>
      </c>
      <c r="I176" s="193"/>
      <c r="J176" s="194">
        <f>ROUND(I176*H176,2)</f>
        <v>0</v>
      </c>
      <c r="K176" s="195"/>
      <c r="L176" s="40"/>
      <c r="M176" s="196" t="s">
        <v>1</v>
      </c>
      <c r="N176" s="197" t="s">
        <v>43</v>
      </c>
      <c r="O176" s="72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151</v>
      </c>
      <c r="AT176" s="200" t="s">
        <v>147</v>
      </c>
      <c r="AU176" s="200" t="s">
        <v>88</v>
      </c>
      <c r="AY176" s="18" t="s">
        <v>144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8" t="s">
        <v>86</v>
      </c>
      <c r="BK176" s="201">
        <f>ROUND(I176*H176,2)</f>
        <v>0</v>
      </c>
      <c r="BL176" s="18" t="s">
        <v>151</v>
      </c>
      <c r="BM176" s="200" t="s">
        <v>2020</v>
      </c>
    </row>
    <row r="177" spans="1:65" s="2" customFormat="1" ht="58.5">
      <c r="A177" s="35"/>
      <c r="B177" s="36"/>
      <c r="C177" s="37"/>
      <c r="D177" s="204" t="s">
        <v>159</v>
      </c>
      <c r="E177" s="37"/>
      <c r="F177" s="214" t="s">
        <v>2021</v>
      </c>
      <c r="G177" s="37"/>
      <c r="H177" s="37"/>
      <c r="I177" s="215"/>
      <c r="J177" s="37"/>
      <c r="K177" s="37"/>
      <c r="L177" s="40"/>
      <c r="M177" s="216"/>
      <c r="N177" s="217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159</v>
      </c>
      <c r="AU177" s="18" t="s">
        <v>88</v>
      </c>
    </row>
    <row r="178" spans="1:65" s="2" customFormat="1" ht="14.45" customHeight="1">
      <c r="A178" s="35"/>
      <c r="B178" s="36"/>
      <c r="C178" s="188" t="s">
        <v>284</v>
      </c>
      <c r="D178" s="188" t="s">
        <v>147</v>
      </c>
      <c r="E178" s="189" t="s">
        <v>2022</v>
      </c>
      <c r="F178" s="190" t="s">
        <v>2023</v>
      </c>
      <c r="G178" s="191" t="s">
        <v>281</v>
      </c>
      <c r="H178" s="192">
        <v>1</v>
      </c>
      <c r="I178" s="193"/>
      <c r="J178" s="194">
        <f>ROUND(I178*H178,2)</f>
        <v>0</v>
      </c>
      <c r="K178" s="195"/>
      <c r="L178" s="40"/>
      <c r="M178" s="196" t="s">
        <v>1</v>
      </c>
      <c r="N178" s="197" t="s">
        <v>43</v>
      </c>
      <c r="O178" s="72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151</v>
      </c>
      <c r="AT178" s="200" t="s">
        <v>147</v>
      </c>
      <c r="AU178" s="200" t="s">
        <v>88</v>
      </c>
      <c r="AY178" s="18" t="s">
        <v>144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8" t="s">
        <v>86</v>
      </c>
      <c r="BK178" s="201">
        <f>ROUND(I178*H178,2)</f>
        <v>0</v>
      </c>
      <c r="BL178" s="18" t="s">
        <v>151</v>
      </c>
      <c r="BM178" s="200" t="s">
        <v>2024</v>
      </c>
    </row>
    <row r="179" spans="1:65" s="12" customFormat="1" ht="22.9" customHeight="1">
      <c r="B179" s="172"/>
      <c r="C179" s="173"/>
      <c r="D179" s="174" t="s">
        <v>77</v>
      </c>
      <c r="E179" s="186" t="s">
        <v>151</v>
      </c>
      <c r="F179" s="186" t="s">
        <v>2025</v>
      </c>
      <c r="G179" s="173"/>
      <c r="H179" s="173"/>
      <c r="I179" s="176"/>
      <c r="J179" s="187">
        <f>BK179</f>
        <v>0</v>
      </c>
      <c r="K179" s="173"/>
      <c r="L179" s="178"/>
      <c r="M179" s="179"/>
      <c r="N179" s="180"/>
      <c r="O179" s="180"/>
      <c r="P179" s="181">
        <f>SUM(P180:P184)</f>
        <v>0</v>
      </c>
      <c r="Q179" s="180"/>
      <c r="R179" s="181">
        <f>SUM(R180:R184)</f>
        <v>6.1588799999999999E-2</v>
      </c>
      <c r="S179" s="180"/>
      <c r="T179" s="182">
        <f>SUM(T180:T184)</f>
        <v>0</v>
      </c>
      <c r="AR179" s="183" t="s">
        <v>86</v>
      </c>
      <c r="AT179" s="184" t="s">
        <v>77</v>
      </c>
      <c r="AU179" s="184" t="s">
        <v>86</v>
      </c>
      <c r="AY179" s="183" t="s">
        <v>144</v>
      </c>
      <c r="BK179" s="185">
        <f>SUM(BK180:BK184)</f>
        <v>0</v>
      </c>
    </row>
    <row r="180" spans="1:65" s="2" customFormat="1" ht="14.45" customHeight="1">
      <c r="A180" s="35"/>
      <c r="B180" s="36"/>
      <c r="C180" s="188" t="s">
        <v>288</v>
      </c>
      <c r="D180" s="188" t="s">
        <v>147</v>
      </c>
      <c r="E180" s="189" t="s">
        <v>2026</v>
      </c>
      <c r="F180" s="190" t="s">
        <v>2027</v>
      </c>
      <c r="G180" s="191" t="s">
        <v>150</v>
      </c>
      <c r="H180" s="192">
        <v>1.2</v>
      </c>
      <c r="I180" s="193"/>
      <c r="J180" s="194">
        <f>ROUND(I180*H180,2)</f>
        <v>0</v>
      </c>
      <c r="K180" s="195"/>
      <c r="L180" s="40"/>
      <c r="M180" s="196" t="s">
        <v>1</v>
      </c>
      <c r="N180" s="197" t="s">
        <v>43</v>
      </c>
      <c r="O180" s="72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0" t="s">
        <v>151</v>
      </c>
      <c r="AT180" s="200" t="s">
        <v>147</v>
      </c>
      <c r="AU180" s="200" t="s">
        <v>88</v>
      </c>
      <c r="AY180" s="18" t="s">
        <v>144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8" t="s">
        <v>86</v>
      </c>
      <c r="BK180" s="201">
        <f>ROUND(I180*H180,2)</f>
        <v>0</v>
      </c>
      <c r="BL180" s="18" t="s">
        <v>151</v>
      </c>
      <c r="BM180" s="200" t="s">
        <v>2028</v>
      </c>
    </row>
    <row r="181" spans="1:65" s="13" customFormat="1" ht="11.25">
      <c r="B181" s="202"/>
      <c r="C181" s="203"/>
      <c r="D181" s="204" t="s">
        <v>153</v>
      </c>
      <c r="E181" s="205" t="s">
        <v>1</v>
      </c>
      <c r="F181" s="206" t="s">
        <v>2029</v>
      </c>
      <c r="G181" s="203"/>
      <c r="H181" s="207">
        <v>1.2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153</v>
      </c>
      <c r="AU181" s="213" t="s">
        <v>88</v>
      </c>
      <c r="AV181" s="13" t="s">
        <v>88</v>
      </c>
      <c r="AW181" s="13" t="s">
        <v>34</v>
      </c>
      <c r="AX181" s="13" t="s">
        <v>86</v>
      </c>
      <c r="AY181" s="213" t="s">
        <v>144</v>
      </c>
    </row>
    <row r="182" spans="1:65" s="2" customFormat="1" ht="14.45" customHeight="1">
      <c r="A182" s="35"/>
      <c r="B182" s="36"/>
      <c r="C182" s="188" t="s">
        <v>292</v>
      </c>
      <c r="D182" s="188" t="s">
        <v>147</v>
      </c>
      <c r="E182" s="189" t="s">
        <v>2030</v>
      </c>
      <c r="F182" s="190" t="s">
        <v>2031</v>
      </c>
      <c r="G182" s="191" t="s">
        <v>150</v>
      </c>
      <c r="H182" s="192">
        <v>1.8</v>
      </c>
      <c r="I182" s="193"/>
      <c r="J182" s="194">
        <f>ROUND(I182*H182,2)</f>
        <v>0</v>
      </c>
      <c r="K182" s="195"/>
      <c r="L182" s="40"/>
      <c r="M182" s="196" t="s">
        <v>1</v>
      </c>
      <c r="N182" s="197" t="s">
        <v>43</v>
      </c>
      <c r="O182" s="72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0" t="s">
        <v>151</v>
      </c>
      <c r="AT182" s="200" t="s">
        <v>147</v>
      </c>
      <c r="AU182" s="200" t="s">
        <v>88</v>
      </c>
      <c r="AY182" s="18" t="s">
        <v>144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8" t="s">
        <v>86</v>
      </c>
      <c r="BK182" s="201">
        <f>ROUND(I182*H182,2)</f>
        <v>0</v>
      </c>
      <c r="BL182" s="18" t="s">
        <v>151</v>
      </c>
      <c r="BM182" s="200" t="s">
        <v>2032</v>
      </c>
    </row>
    <row r="183" spans="1:65" s="13" customFormat="1" ht="11.25">
      <c r="B183" s="202"/>
      <c r="C183" s="203"/>
      <c r="D183" s="204" t="s">
        <v>153</v>
      </c>
      <c r="E183" s="205" t="s">
        <v>1</v>
      </c>
      <c r="F183" s="206" t="s">
        <v>2033</v>
      </c>
      <c r="G183" s="203"/>
      <c r="H183" s="207">
        <v>1.8</v>
      </c>
      <c r="I183" s="208"/>
      <c r="J183" s="203"/>
      <c r="K183" s="203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153</v>
      </c>
      <c r="AU183" s="213" t="s">
        <v>88</v>
      </c>
      <c r="AV183" s="13" t="s">
        <v>88</v>
      </c>
      <c r="AW183" s="13" t="s">
        <v>34</v>
      </c>
      <c r="AX183" s="13" t="s">
        <v>86</v>
      </c>
      <c r="AY183" s="213" t="s">
        <v>144</v>
      </c>
    </row>
    <row r="184" spans="1:65" s="2" customFormat="1" ht="24.2" customHeight="1">
      <c r="A184" s="35"/>
      <c r="B184" s="36"/>
      <c r="C184" s="188" t="s">
        <v>297</v>
      </c>
      <c r="D184" s="188" t="s">
        <v>147</v>
      </c>
      <c r="E184" s="189" t="s">
        <v>2034</v>
      </c>
      <c r="F184" s="190" t="s">
        <v>2035</v>
      </c>
      <c r="G184" s="191" t="s">
        <v>396</v>
      </c>
      <c r="H184" s="192">
        <v>7.1999999999999995E-2</v>
      </c>
      <c r="I184" s="193"/>
      <c r="J184" s="194">
        <f>ROUND(I184*H184,2)</f>
        <v>0</v>
      </c>
      <c r="K184" s="195"/>
      <c r="L184" s="40"/>
      <c r="M184" s="196" t="s">
        <v>1</v>
      </c>
      <c r="N184" s="197" t="s">
        <v>43</v>
      </c>
      <c r="O184" s="72"/>
      <c r="P184" s="198">
        <f>O184*H184</f>
        <v>0</v>
      </c>
      <c r="Q184" s="198">
        <v>0.85540000000000005</v>
      </c>
      <c r="R184" s="198">
        <f>Q184*H184</f>
        <v>6.1588799999999999E-2</v>
      </c>
      <c r="S184" s="198">
        <v>0</v>
      </c>
      <c r="T184" s="19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0" t="s">
        <v>151</v>
      </c>
      <c r="AT184" s="200" t="s">
        <v>147</v>
      </c>
      <c r="AU184" s="200" t="s">
        <v>88</v>
      </c>
      <c r="AY184" s="18" t="s">
        <v>144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8" t="s">
        <v>86</v>
      </c>
      <c r="BK184" s="201">
        <f>ROUND(I184*H184,2)</f>
        <v>0</v>
      </c>
      <c r="BL184" s="18" t="s">
        <v>151</v>
      </c>
      <c r="BM184" s="200" t="s">
        <v>2036</v>
      </c>
    </row>
    <row r="185" spans="1:65" s="12" customFormat="1" ht="22.9" customHeight="1">
      <c r="B185" s="172"/>
      <c r="C185" s="173"/>
      <c r="D185" s="174" t="s">
        <v>77</v>
      </c>
      <c r="E185" s="186" t="s">
        <v>163</v>
      </c>
      <c r="F185" s="186" t="s">
        <v>2037</v>
      </c>
      <c r="G185" s="173"/>
      <c r="H185" s="173"/>
      <c r="I185" s="176"/>
      <c r="J185" s="187">
        <f>BK185</f>
        <v>0</v>
      </c>
      <c r="K185" s="173"/>
      <c r="L185" s="178"/>
      <c r="M185" s="179"/>
      <c r="N185" s="180"/>
      <c r="O185" s="180"/>
      <c r="P185" s="181">
        <f>SUM(P186:P197)</f>
        <v>0</v>
      </c>
      <c r="Q185" s="180"/>
      <c r="R185" s="181">
        <f>SUM(R186:R197)</f>
        <v>50.156500000000001</v>
      </c>
      <c r="S185" s="180"/>
      <c r="T185" s="182">
        <f>SUM(T186:T197)</f>
        <v>0</v>
      </c>
      <c r="AR185" s="183" t="s">
        <v>86</v>
      </c>
      <c r="AT185" s="184" t="s">
        <v>77</v>
      </c>
      <c r="AU185" s="184" t="s">
        <v>86</v>
      </c>
      <c r="AY185" s="183" t="s">
        <v>144</v>
      </c>
      <c r="BK185" s="185">
        <f>SUM(BK186:BK197)</f>
        <v>0</v>
      </c>
    </row>
    <row r="186" spans="1:65" s="2" customFormat="1" ht="24.2" customHeight="1">
      <c r="A186" s="35"/>
      <c r="B186" s="36"/>
      <c r="C186" s="188" t="s">
        <v>301</v>
      </c>
      <c r="D186" s="188" t="s">
        <v>147</v>
      </c>
      <c r="E186" s="189" t="s">
        <v>2038</v>
      </c>
      <c r="F186" s="190" t="s">
        <v>2039</v>
      </c>
      <c r="G186" s="191" t="s">
        <v>174</v>
      </c>
      <c r="H186" s="192">
        <v>196</v>
      </c>
      <c r="I186" s="193"/>
      <c r="J186" s="194">
        <f>ROUND(I186*H186,2)</f>
        <v>0</v>
      </c>
      <c r="K186" s="195"/>
      <c r="L186" s="40"/>
      <c r="M186" s="196" t="s">
        <v>1</v>
      </c>
      <c r="N186" s="197" t="s">
        <v>43</v>
      </c>
      <c r="O186" s="72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0" t="s">
        <v>151</v>
      </c>
      <c r="AT186" s="200" t="s">
        <v>147</v>
      </c>
      <c r="AU186" s="200" t="s">
        <v>88</v>
      </c>
      <c r="AY186" s="18" t="s">
        <v>144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86</v>
      </c>
      <c r="BK186" s="201">
        <f>ROUND(I186*H186,2)</f>
        <v>0</v>
      </c>
      <c r="BL186" s="18" t="s">
        <v>151</v>
      </c>
      <c r="BM186" s="200" t="s">
        <v>2040</v>
      </c>
    </row>
    <row r="187" spans="1:65" s="2" customFormat="1" ht="24.2" customHeight="1">
      <c r="A187" s="35"/>
      <c r="B187" s="36"/>
      <c r="C187" s="188" t="s">
        <v>305</v>
      </c>
      <c r="D187" s="188" t="s">
        <v>147</v>
      </c>
      <c r="E187" s="189" t="s">
        <v>2041</v>
      </c>
      <c r="F187" s="190" t="s">
        <v>2042</v>
      </c>
      <c r="G187" s="191" t="s">
        <v>174</v>
      </c>
      <c r="H187" s="192">
        <v>196</v>
      </c>
      <c r="I187" s="193"/>
      <c r="J187" s="194">
        <f>ROUND(I187*H187,2)</f>
        <v>0</v>
      </c>
      <c r="K187" s="195"/>
      <c r="L187" s="40"/>
      <c r="M187" s="196" t="s">
        <v>1</v>
      </c>
      <c r="N187" s="197" t="s">
        <v>43</v>
      </c>
      <c r="O187" s="72"/>
      <c r="P187" s="198">
        <f>O187*H187</f>
        <v>0</v>
      </c>
      <c r="Q187" s="198">
        <v>0</v>
      </c>
      <c r="R187" s="198">
        <f>Q187*H187</f>
        <v>0</v>
      </c>
      <c r="S187" s="198">
        <v>0</v>
      </c>
      <c r="T187" s="19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0" t="s">
        <v>151</v>
      </c>
      <c r="AT187" s="200" t="s">
        <v>147</v>
      </c>
      <c r="AU187" s="200" t="s">
        <v>88</v>
      </c>
      <c r="AY187" s="18" t="s">
        <v>144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8" t="s">
        <v>86</v>
      </c>
      <c r="BK187" s="201">
        <f>ROUND(I187*H187,2)</f>
        <v>0</v>
      </c>
      <c r="BL187" s="18" t="s">
        <v>151</v>
      </c>
      <c r="BM187" s="200" t="s">
        <v>2043</v>
      </c>
    </row>
    <row r="188" spans="1:65" s="2" customFormat="1" ht="62.65" customHeight="1">
      <c r="A188" s="35"/>
      <c r="B188" s="36"/>
      <c r="C188" s="188" t="s">
        <v>309</v>
      </c>
      <c r="D188" s="188" t="s">
        <v>147</v>
      </c>
      <c r="E188" s="189" t="s">
        <v>2044</v>
      </c>
      <c r="F188" s="190" t="s">
        <v>2045</v>
      </c>
      <c r="G188" s="191" t="s">
        <v>174</v>
      </c>
      <c r="H188" s="192">
        <v>196</v>
      </c>
      <c r="I188" s="193"/>
      <c r="J188" s="194">
        <f>ROUND(I188*H188,2)</f>
        <v>0</v>
      </c>
      <c r="K188" s="195"/>
      <c r="L188" s="40"/>
      <c r="M188" s="196" t="s">
        <v>1</v>
      </c>
      <c r="N188" s="197" t="s">
        <v>43</v>
      </c>
      <c r="O188" s="72"/>
      <c r="P188" s="198">
        <f>O188*H188</f>
        <v>0</v>
      </c>
      <c r="Q188" s="198">
        <v>0.1116</v>
      </c>
      <c r="R188" s="198">
        <f>Q188*H188</f>
        <v>21.8736</v>
      </c>
      <c r="S188" s="198">
        <v>0</v>
      </c>
      <c r="T188" s="19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0" t="s">
        <v>151</v>
      </c>
      <c r="AT188" s="200" t="s">
        <v>147</v>
      </c>
      <c r="AU188" s="200" t="s">
        <v>88</v>
      </c>
      <c r="AY188" s="18" t="s">
        <v>144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8" t="s">
        <v>86</v>
      </c>
      <c r="BK188" s="201">
        <f>ROUND(I188*H188,2)</f>
        <v>0</v>
      </c>
      <c r="BL188" s="18" t="s">
        <v>151</v>
      </c>
      <c r="BM188" s="200" t="s">
        <v>2046</v>
      </c>
    </row>
    <row r="189" spans="1:65" s="13" customFormat="1" ht="11.25">
      <c r="B189" s="202"/>
      <c r="C189" s="203"/>
      <c r="D189" s="204" t="s">
        <v>153</v>
      </c>
      <c r="E189" s="205" t="s">
        <v>1</v>
      </c>
      <c r="F189" s="206" t="s">
        <v>2047</v>
      </c>
      <c r="G189" s="203"/>
      <c r="H189" s="207">
        <v>196</v>
      </c>
      <c r="I189" s="208"/>
      <c r="J189" s="203"/>
      <c r="K189" s="203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153</v>
      </c>
      <c r="AU189" s="213" t="s">
        <v>88</v>
      </c>
      <c r="AV189" s="13" t="s">
        <v>88</v>
      </c>
      <c r="AW189" s="13" t="s">
        <v>34</v>
      </c>
      <c r="AX189" s="13" t="s">
        <v>86</v>
      </c>
      <c r="AY189" s="213" t="s">
        <v>144</v>
      </c>
    </row>
    <row r="190" spans="1:65" s="2" customFormat="1" ht="24.2" customHeight="1">
      <c r="A190" s="35"/>
      <c r="B190" s="36"/>
      <c r="C190" s="250" t="s">
        <v>314</v>
      </c>
      <c r="D190" s="250" t="s">
        <v>273</v>
      </c>
      <c r="E190" s="251" t="s">
        <v>2048</v>
      </c>
      <c r="F190" s="252" t="s">
        <v>2049</v>
      </c>
      <c r="G190" s="253" t="s">
        <v>174</v>
      </c>
      <c r="H190" s="254">
        <v>215.6</v>
      </c>
      <c r="I190" s="255"/>
      <c r="J190" s="256">
        <f>ROUND(I190*H190,2)</f>
        <v>0</v>
      </c>
      <c r="K190" s="257"/>
      <c r="L190" s="258"/>
      <c r="M190" s="259" t="s">
        <v>1</v>
      </c>
      <c r="N190" s="260" t="s">
        <v>43</v>
      </c>
      <c r="O190" s="72"/>
      <c r="P190" s="198">
        <f>O190*H190</f>
        <v>0</v>
      </c>
      <c r="Q190" s="198">
        <v>0.114</v>
      </c>
      <c r="R190" s="198">
        <f>Q190*H190</f>
        <v>24.578399999999998</v>
      </c>
      <c r="S190" s="198">
        <v>0</v>
      </c>
      <c r="T190" s="19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0" t="s">
        <v>196</v>
      </c>
      <c r="AT190" s="200" t="s">
        <v>273</v>
      </c>
      <c r="AU190" s="200" t="s">
        <v>88</v>
      </c>
      <c r="AY190" s="18" t="s">
        <v>144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8" t="s">
        <v>86</v>
      </c>
      <c r="BK190" s="201">
        <f>ROUND(I190*H190,2)</f>
        <v>0</v>
      </c>
      <c r="BL190" s="18" t="s">
        <v>151</v>
      </c>
      <c r="BM190" s="200" t="s">
        <v>2050</v>
      </c>
    </row>
    <row r="191" spans="1:65" s="2" customFormat="1" ht="146.25">
      <c r="A191" s="35"/>
      <c r="B191" s="36"/>
      <c r="C191" s="37"/>
      <c r="D191" s="204" t="s">
        <v>159</v>
      </c>
      <c r="E191" s="37"/>
      <c r="F191" s="214" t="s">
        <v>2051</v>
      </c>
      <c r="G191" s="37"/>
      <c r="H191" s="37"/>
      <c r="I191" s="215"/>
      <c r="J191" s="37"/>
      <c r="K191" s="37"/>
      <c r="L191" s="40"/>
      <c r="M191" s="216"/>
      <c r="N191" s="217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159</v>
      </c>
      <c r="AU191" s="18" t="s">
        <v>88</v>
      </c>
    </row>
    <row r="192" spans="1:65" s="13" customFormat="1" ht="11.25">
      <c r="B192" s="202"/>
      <c r="C192" s="203"/>
      <c r="D192" s="204" t="s">
        <v>153</v>
      </c>
      <c r="E192" s="203"/>
      <c r="F192" s="206" t="s">
        <v>2052</v>
      </c>
      <c r="G192" s="203"/>
      <c r="H192" s="207">
        <v>215.6</v>
      </c>
      <c r="I192" s="208"/>
      <c r="J192" s="203"/>
      <c r="K192" s="203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153</v>
      </c>
      <c r="AU192" s="213" t="s">
        <v>88</v>
      </c>
      <c r="AV192" s="13" t="s">
        <v>88</v>
      </c>
      <c r="AW192" s="13" t="s">
        <v>4</v>
      </c>
      <c r="AX192" s="13" t="s">
        <v>86</v>
      </c>
      <c r="AY192" s="213" t="s">
        <v>144</v>
      </c>
    </row>
    <row r="193" spans="1:65" s="2" customFormat="1" ht="24.2" customHeight="1">
      <c r="A193" s="35"/>
      <c r="B193" s="36"/>
      <c r="C193" s="188" t="s">
        <v>319</v>
      </c>
      <c r="D193" s="188" t="s">
        <v>147</v>
      </c>
      <c r="E193" s="189" t="s">
        <v>2053</v>
      </c>
      <c r="F193" s="190" t="s">
        <v>2054</v>
      </c>
      <c r="G193" s="191" t="s">
        <v>217</v>
      </c>
      <c r="H193" s="192">
        <v>116</v>
      </c>
      <c r="I193" s="193"/>
      <c r="J193" s="194">
        <f>ROUND(I193*H193,2)</f>
        <v>0</v>
      </c>
      <c r="K193" s="195"/>
      <c r="L193" s="40"/>
      <c r="M193" s="196" t="s">
        <v>1</v>
      </c>
      <c r="N193" s="197" t="s">
        <v>43</v>
      </c>
      <c r="O193" s="72"/>
      <c r="P193" s="198">
        <f>O193*H193</f>
        <v>0</v>
      </c>
      <c r="Q193" s="198">
        <v>0</v>
      </c>
      <c r="R193" s="198">
        <f>Q193*H193</f>
        <v>0</v>
      </c>
      <c r="S193" s="198">
        <v>0</v>
      </c>
      <c r="T193" s="19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0" t="s">
        <v>151</v>
      </c>
      <c r="AT193" s="200" t="s">
        <v>147</v>
      </c>
      <c r="AU193" s="200" t="s">
        <v>88</v>
      </c>
      <c r="AY193" s="18" t="s">
        <v>144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8" t="s">
        <v>86</v>
      </c>
      <c r="BK193" s="201">
        <f>ROUND(I193*H193,2)</f>
        <v>0</v>
      </c>
      <c r="BL193" s="18" t="s">
        <v>151</v>
      </c>
      <c r="BM193" s="200" t="s">
        <v>2055</v>
      </c>
    </row>
    <row r="194" spans="1:65" s="13" customFormat="1" ht="11.25">
      <c r="B194" s="202"/>
      <c r="C194" s="203"/>
      <c r="D194" s="204" t="s">
        <v>153</v>
      </c>
      <c r="E194" s="205" t="s">
        <v>1</v>
      </c>
      <c r="F194" s="206" t="s">
        <v>2056</v>
      </c>
      <c r="G194" s="203"/>
      <c r="H194" s="207">
        <v>116</v>
      </c>
      <c r="I194" s="208"/>
      <c r="J194" s="203"/>
      <c r="K194" s="203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153</v>
      </c>
      <c r="AU194" s="213" t="s">
        <v>88</v>
      </c>
      <c r="AV194" s="13" t="s">
        <v>88</v>
      </c>
      <c r="AW194" s="13" t="s">
        <v>34</v>
      </c>
      <c r="AX194" s="13" t="s">
        <v>86</v>
      </c>
      <c r="AY194" s="213" t="s">
        <v>144</v>
      </c>
    </row>
    <row r="195" spans="1:65" s="2" customFormat="1" ht="14.45" customHeight="1">
      <c r="A195" s="35"/>
      <c r="B195" s="36"/>
      <c r="C195" s="250" t="s">
        <v>323</v>
      </c>
      <c r="D195" s="250" t="s">
        <v>273</v>
      </c>
      <c r="E195" s="251" t="s">
        <v>2057</v>
      </c>
      <c r="F195" s="252" t="s">
        <v>2058</v>
      </c>
      <c r="G195" s="253" t="s">
        <v>217</v>
      </c>
      <c r="H195" s="254">
        <v>83</v>
      </c>
      <c r="I195" s="255"/>
      <c r="J195" s="256">
        <f>ROUND(I195*H195,2)</f>
        <v>0</v>
      </c>
      <c r="K195" s="257"/>
      <c r="L195" s="258"/>
      <c r="M195" s="259" t="s">
        <v>1</v>
      </c>
      <c r="N195" s="260" t="s">
        <v>43</v>
      </c>
      <c r="O195" s="72"/>
      <c r="P195" s="198">
        <f>O195*H195</f>
        <v>0</v>
      </c>
      <c r="Q195" s="198">
        <v>3.3500000000000002E-2</v>
      </c>
      <c r="R195" s="198">
        <f>Q195*H195</f>
        <v>2.7805</v>
      </c>
      <c r="S195" s="198">
        <v>0</v>
      </c>
      <c r="T195" s="19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0" t="s">
        <v>196</v>
      </c>
      <c r="AT195" s="200" t="s">
        <v>273</v>
      </c>
      <c r="AU195" s="200" t="s">
        <v>88</v>
      </c>
      <c r="AY195" s="18" t="s">
        <v>144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8" t="s">
        <v>86</v>
      </c>
      <c r="BK195" s="201">
        <f>ROUND(I195*H195,2)</f>
        <v>0</v>
      </c>
      <c r="BL195" s="18" t="s">
        <v>151</v>
      </c>
      <c r="BM195" s="200" t="s">
        <v>2059</v>
      </c>
    </row>
    <row r="196" spans="1:65" s="2" customFormat="1" ht="14.45" customHeight="1">
      <c r="A196" s="35"/>
      <c r="B196" s="36"/>
      <c r="C196" s="250" t="s">
        <v>327</v>
      </c>
      <c r="D196" s="250" t="s">
        <v>273</v>
      </c>
      <c r="E196" s="251" t="s">
        <v>2060</v>
      </c>
      <c r="F196" s="252" t="s">
        <v>2061</v>
      </c>
      <c r="G196" s="253" t="s">
        <v>217</v>
      </c>
      <c r="H196" s="254">
        <v>33</v>
      </c>
      <c r="I196" s="255"/>
      <c r="J196" s="256">
        <f>ROUND(I196*H196,2)</f>
        <v>0</v>
      </c>
      <c r="K196" s="257"/>
      <c r="L196" s="258"/>
      <c r="M196" s="259" t="s">
        <v>1</v>
      </c>
      <c r="N196" s="260" t="s">
        <v>43</v>
      </c>
      <c r="O196" s="72"/>
      <c r="P196" s="198">
        <f>O196*H196</f>
        <v>0</v>
      </c>
      <c r="Q196" s="198">
        <v>2.8000000000000001E-2</v>
      </c>
      <c r="R196" s="198">
        <f>Q196*H196</f>
        <v>0.92400000000000004</v>
      </c>
      <c r="S196" s="198">
        <v>0</v>
      </c>
      <c r="T196" s="19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0" t="s">
        <v>196</v>
      </c>
      <c r="AT196" s="200" t="s">
        <v>273</v>
      </c>
      <c r="AU196" s="200" t="s">
        <v>88</v>
      </c>
      <c r="AY196" s="18" t="s">
        <v>144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8" t="s">
        <v>86</v>
      </c>
      <c r="BK196" s="201">
        <f>ROUND(I196*H196,2)</f>
        <v>0</v>
      </c>
      <c r="BL196" s="18" t="s">
        <v>151</v>
      </c>
      <c r="BM196" s="200" t="s">
        <v>2062</v>
      </c>
    </row>
    <row r="197" spans="1:65" s="13" customFormat="1" ht="11.25">
      <c r="B197" s="202"/>
      <c r="C197" s="203"/>
      <c r="D197" s="204" t="s">
        <v>153</v>
      </c>
      <c r="E197" s="205" t="s">
        <v>1</v>
      </c>
      <c r="F197" s="206" t="s">
        <v>2063</v>
      </c>
      <c r="G197" s="203"/>
      <c r="H197" s="207">
        <v>33</v>
      </c>
      <c r="I197" s="208"/>
      <c r="J197" s="203"/>
      <c r="K197" s="203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153</v>
      </c>
      <c r="AU197" s="213" t="s">
        <v>88</v>
      </c>
      <c r="AV197" s="13" t="s">
        <v>88</v>
      </c>
      <c r="AW197" s="13" t="s">
        <v>34</v>
      </c>
      <c r="AX197" s="13" t="s">
        <v>86</v>
      </c>
      <c r="AY197" s="213" t="s">
        <v>144</v>
      </c>
    </row>
    <row r="198" spans="1:65" s="12" customFormat="1" ht="22.9" customHeight="1">
      <c r="B198" s="172"/>
      <c r="C198" s="173"/>
      <c r="D198" s="174" t="s">
        <v>77</v>
      </c>
      <c r="E198" s="186" t="s">
        <v>187</v>
      </c>
      <c r="F198" s="186" t="s">
        <v>188</v>
      </c>
      <c r="G198" s="173"/>
      <c r="H198" s="173"/>
      <c r="I198" s="176"/>
      <c r="J198" s="187">
        <f>BK198</f>
        <v>0</v>
      </c>
      <c r="K198" s="173"/>
      <c r="L198" s="178"/>
      <c r="M198" s="179"/>
      <c r="N198" s="180"/>
      <c r="O198" s="180"/>
      <c r="P198" s="181">
        <f>SUM(P199:P200)</f>
        <v>0</v>
      </c>
      <c r="Q198" s="180"/>
      <c r="R198" s="181">
        <f>SUM(R199:R200)</f>
        <v>3.2245200000000001</v>
      </c>
      <c r="S198" s="180"/>
      <c r="T198" s="182">
        <f>SUM(T199:T200)</f>
        <v>0</v>
      </c>
      <c r="AR198" s="183" t="s">
        <v>86</v>
      </c>
      <c r="AT198" s="184" t="s">
        <v>77</v>
      </c>
      <c r="AU198" s="184" t="s">
        <v>86</v>
      </c>
      <c r="AY198" s="183" t="s">
        <v>144</v>
      </c>
      <c r="BK198" s="185">
        <f>SUM(BK199:BK200)</f>
        <v>0</v>
      </c>
    </row>
    <row r="199" spans="1:65" s="2" customFormat="1" ht="14.45" customHeight="1">
      <c r="A199" s="35"/>
      <c r="B199" s="36"/>
      <c r="C199" s="188" t="s">
        <v>331</v>
      </c>
      <c r="D199" s="188" t="s">
        <v>147</v>
      </c>
      <c r="E199" s="189" t="s">
        <v>2064</v>
      </c>
      <c r="F199" s="190" t="s">
        <v>2065</v>
      </c>
      <c r="G199" s="191" t="s">
        <v>174</v>
      </c>
      <c r="H199" s="192">
        <v>11.7</v>
      </c>
      <c r="I199" s="193"/>
      <c r="J199" s="194">
        <f>ROUND(I199*H199,2)</f>
        <v>0</v>
      </c>
      <c r="K199" s="195"/>
      <c r="L199" s="40"/>
      <c r="M199" s="196" t="s">
        <v>1</v>
      </c>
      <c r="N199" s="197" t="s">
        <v>43</v>
      </c>
      <c r="O199" s="72"/>
      <c r="P199" s="198">
        <f>O199*H199</f>
        <v>0</v>
      </c>
      <c r="Q199" s="198">
        <v>0.27560000000000001</v>
      </c>
      <c r="R199" s="198">
        <f>Q199*H199</f>
        <v>3.2245200000000001</v>
      </c>
      <c r="S199" s="198">
        <v>0</v>
      </c>
      <c r="T199" s="19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0" t="s">
        <v>151</v>
      </c>
      <c r="AT199" s="200" t="s">
        <v>147</v>
      </c>
      <c r="AU199" s="200" t="s">
        <v>88</v>
      </c>
      <c r="AY199" s="18" t="s">
        <v>144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8" t="s">
        <v>86</v>
      </c>
      <c r="BK199" s="201">
        <f>ROUND(I199*H199,2)</f>
        <v>0</v>
      </c>
      <c r="BL199" s="18" t="s">
        <v>151</v>
      </c>
      <c r="BM199" s="200" t="s">
        <v>2066</v>
      </c>
    </row>
    <row r="200" spans="1:65" s="13" customFormat="1" ht="11.25">
      <c r="B200" s="202"/>
      <c r="C200" s="203"/>
      <c r="D200" s="204" t="s">
        <v>153</v>
      </c>
      <c r="E200" s="205" t="s">
        <v>1</v>
      </c>
      <c r="F200" s="206" t="s">
        <v>2067</v>
      </c>
      <c r="G200" s="203"/>
      <c r="H200" s="207">
        <v>11.7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153</v>
      </c>
      <c r="AU200" s="213" t="s">
        <v>88</v>
      </c>
      <c r="AV200" s="13" t="s">
        <v>88</v>
      </c>
      <c r="AW200" s="13" t="s">
        <v>34</v>
      </c>
      <c r="AX200" s="13" t="s">
        <v>86</v>
      </c>
      <c r="AY200" s="213" t="s">
        <v>144</v>
      </c>
    </row>
    <row r="201" spans="1:65" s="12" customFormat="1" ht="22.9" customHeight="1">
      <c r="B201" s="172"/>
      <c r="C201" s="173"/>
      <c r="D201" s="174" t="s">
        <v>77</v>
      </c>
      <c r="E201" s="186" t="s">
        <v>196</v>
      </c>
      <c r="F201" s="186" t="s">
        <v>264</v>
      </c>
      <c r="G201" s="173"/>
      <c r="H201" s="173"/>
      <c r="I201" s="176"/>
      <c r="J201" s="187">
        <f>BK201</f>
        <v>0</v>
      </c>
      <c r="K201" s="173"/>
      <c r="L201" s="178"/>
      <c r="M201" s="179"/>
      <c r="N201" s="180"/>
      <c r="O201" s="180"/>
      <c r="P201" s="181">
        <f>SUM(P202:P205)</f>
        <v>0</v>
      </c>
      <c r="Q201" s="180"/>
      <c r="R201" s="181">
        <f>SUM(R202:R205)</f>
        <v>0</v>
      </c>
      <c r="S201" s="180"/>
      <c r="T201" s="182">
        <f>SUM(T202:T205)</f>
        <v>0</v>
      </c>
      <c r="AR201" s="183" t="s">
        <v>86</v>
      </c>
      <c r="AT201" s="184" t="s">
        <v>77</v>
      </c>
      <c r="AU201" s="184" t="s">
        <v>86</v>
      </c>
      <c r="AY201" s="183" t="s">
        <v>144</v>
      </c>
      <c r="BK201" s="185">
        <f>SUM(BK202:BK205)</f>
        <v>0</v>
      </c>
    </row>
    <row r="202" spans="1:65" s="2" customFormat="1" ht="37.9" customHeight="1">
      <c r="A202" s="35"/>
      <c r="B202" s="36"/>
      <c r="C202" s="188" t="s">
        <v>335</v>
      </c>
      <c r="D202" s="188" t="s">
        <v>147</v>
      </c>
      <c r="E202" s="189" t="s">
        <v>2068</v>
      </c>
      <c r="F202" s="190" t="s">
        <v>2069</v>
      </c>
      <c r="G202" s="191" t="s">
        <v>217</v>
      </c>
      <c r="H202" s="192">
        <v>24</v>
      </c>
      <c r="I202" s="193"/>
      <c r="J202" s="194">
        <f>ROUND(I202*H202,2)</f>
        <v>0</v>
      </c>
      <c r="K202" s="195"/>
      <c r="L202" s="40"/>
      <c r="M202" s="196" t="s">
        <v>1</v>
      </c>
      <c r="N202" s="197" t="s">
        <v>43</v>
      </c>
      <c r="O202" s="72"/>
      <c r="P202" s="198">
        <f>O202*H202</f>
        <v>0</v>
      </c>
      <c r="Q202" s="198">
        <v>0</v>
      </c>
      <c r="R202" s="198">
        <f>Q202*H202</f>
        <v>0</v>
      </c>
      <c r="S202" s="198">
        <v>0</v>
      </c>
      <c r="T202" s="19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0" t="s">
        <v>151</v>
      </c>
      <c r="AT202" s="200" t="s">
        <v>147</v>
      </c>
      <c r="AU202" s="200" t="s">
        <v>88</v>
      </c>
      <c r="AY202" s="18" t="s">
        <v>144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8" t="s">
        <v>86</v>
      </c>
      <c r="BK202" s="201">
        <f>ROUND(I202*H202,2)</f>
        <v>0</v>
      </c>
      <c r="BL202" s="18" t="s">
        <v>151</v>
      </c>
      <c r="BM202" s="200" t="s">
        <v>2070</v>
      </c>
    </row>
    <row r="203" spans="1:65" s="13" customFormat="1" ht="11.25">
      <c r="B203" s="202"/>
      <c r="C203" s="203"/>
      <c r="D203" s="204" t="s">
        <v>153</v>
      </c>
      <c r="E203" s="205" t="s">
        <v>1</v>
      </c>
      <c r="F203" s="206" t="s">
        <v>2071</v>
      </c>
      <c r="G203" s="203"/>
      <c r="H203" s="207">
        <v>24</v>
      </c>
      <c r="I203" s="208"/>
      <c r="J203" s="203"/>
      <c r="K203" s="203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153</v>
      </c>
      <c r="AU203" s="213" t="s">
        <v>88</v>
      </c>
      <c r="AV203" s="13" t="s">
        <v>88</v>
      </c>
      <c r="AW203" s="13" t="s">
        <v>34</v>
      </c>
      <c r="AX203" s="13" t="s">
        <v>78</v>
      </c>
      <c r="AY203" s="213" t="s">
        <v>144</v>
      </c>
    </row>
    <row r="204" spans="1:65" s="15" customFormat="1" ht="11.25">
      <c r="B204" s="228"/>
      <c r="C204" s="229"/>
      <c r="D204" s="204" t="s">
        <v>153</v>
      </c>
      <c r="E204" s="230" t="s">
        <v>1</v>
      </c>
      <c r="F204" s="231" t="s">
        <v>164</v>
      </c>
      <c r="G204" s="229"/>
      <c r="H204" s="232">
        <v>24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AT204" s="238" t="s">
        <v>153</v>
      </c>
      <c r="AU204" s="238" t="s">
        <v>88</v>
      </c>
      <c r="AV204" s="15" t="s">
        <v>151</v>
      </c>
      <c r="AW204" s="15" t="s">
        <v>34</v>
      </c>
      <c r="AX204" s="15" t="s">
        <v>86</v>
      </c>
      <c r="AY204" s="238" t="s">
        <v>144</v>
      </c>
    </row>
    <row r="205" spans="1:65" s="2" customFormat="1" ht="37.9" customHeight="1">
      <c r="A205" s="35"/>
      <c r="B205" s="36"/>
      <c r="C205" s="188" t="s">
        <v>342</v>
      </c>
      <c r="D205" s="188" t="s">
        <v>147</v>
      </c>
      <c r="E205" s="189" t="s">
        <v>2072</v>
      </c>
      <c r="F205" s="190" t="s">
        <v>2073</v>
      </c>
      <c r="G205" s="191" t="s">
        <v>217</v>
      </c>
      <c r="H205" s="192">
        <v>8</v>
      </c>
      <c r="I205" s="193"/>
      <c r="J205" s="194">
        <f>ROUND(I205*H205,2)</f>
        <v>0</v>
      </c>
      <c r="K205" s="195"/>
      <c r="L205" s="40"/>
      <c r="M205" s="196" t="s">
        <v>1</v>
      </c>
      <c r="N205" s="197" t="s">
        <v>43</v>
      </c>
      <c r="O205" s="72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0" t="s">
        <v>151</v>
      </c>
      <c r="AT205" s="200" t="s">
        <v>147</v>
      </c>
      <c r="AU205" s="200" t="s">
        <v>88</v>
      </c>
      <c r="AY205" s="18" t="s">
        <v>144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8" t="s">
        <v>86</v>
      </c>
      <c r="BK205" s="201">
        <f>ROUND(I205*H205,2)</f>
        <v>0</v>
      </c>
      <c r="BL205" s="18" t="s">
        <v>151</v>
      </c>
      <c r="BM205" s="200" t="s">
        <v>2074</v>
      </c>
    </row>
    <row r="206" spans="1:65" s="12" customFormat="1" ht="22.9" customHeight="1">
      <c r="B206" s="172"/>
      <c r="C206" s="173"/>
      <c r="D206" s="174" t="s">
        <v>77</v>
      </c>
      <c r="E206" s="186" t="s">
        <v>200</v>
      </c>
      <c r="F206" s="186" t="s">
        <v>791</v>
      </c>
      <c r="G206" s="173"/>
      <c r="H206" s="173"/>
      <c r="I206" s="176"/>
      <c r="J206" s="187">
        <f>BK206</f>
        <v>0</v>
      </c>
      <c r="K206" s="173"/>
      <c r="L206" s="178"/>
      <c r="M206" s="179"/>
      <c r="N206" s="180"/>
      <c r="O206" s="180"/>
      <c r="P206" s="181">
        <f>SUM(P207:P221)</f>
        <v>0</v>
      </c>
      <c r="Q206" s="180"/>
      <c r="R206" s="181">
        <f>SUM(R207:R221)</f>
        <v>0</v>
      </c>
      <c r="S206" s="180"/>
      <c r="T206" s="182">
        <f>SUM(T207:T221)</f>
        <v>56.957800000000006</v>
      </c>
      <c r="AR206" s="183" t="s">
        <v>86</v>
      </c>
      <c r="AT206" s="184" t="s">
        <v>77</v>
      </c>
      <c r="AU206" s="184" t="s">
        <v>86</v>
      </c>
      <c r="AY206" s="183" t="s">
        <v>144</v>
      </c>
      <c r="BK206" s="185">
        <f>SUM(BK207:BK221)</f>
        <v>0</v>
      </c>
    </row>
    <row r="207" spans="1:65" s="2" customFormat="1" ht="14.45" customHeight="1">
      <c r="A207" s="35"/>
      <c r="B207" s="36"/>
      <c r="C207" s="188" t="s">
        <v>349</v>
      </c>
      <c r="D207" s="188" t="s">
        <v>147</v>
      </c>
      <c r="E207" s="189" t="s">
        <v>2075</v>
      </c>
      <c r="F207" s="190" t="s">
        <v>2076</v>
      </c>
      <c r="G207" s="191" t="s">
        <v>150</v>
      </c>
      <c r="H207" s="192">
        <v>15</v>
      </c>
      <c r="I207" s="193"/>
      <c r="J207" s="194">
        <f>ROUND(I207*H207,2)</f>
        <v>0</v>
      </c>
      <c r="K207" s="195"/>
      <c r="L207" s="40"/>
      <c r="M207" s="196" t="s">
        <v>1</v>
      </c>
      <c r="N207" s="197" t="s">
        <v>43</v>
      </c>
      <c r="O207" s="72"/>
      <c r="P207" s="198">
        <f>O207*H207</f>
        <v>0</v>
      </c>
      <c r="Q207" s="198">
        <v>0</v>
      </c>
      <c r="R207" s="198">
        <f>Q207*H207</f>
        <v>0</v>
      </c>
      <c r="S207" s="198">
        <v>0</v>
      </c>
      <c r="T207" s="19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0" t="s">
        <v>151</v>
      </c>
      <c r="AT207" s="200" t="s">
        <v>147</v>
      </c>
      <c r="AU207" s="200" t="s">
        <v>88</v>
      </c>
      <c r="AY207" s="18" t="s">
        <v>144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8" t="s">
        <v>86</v>
      </c>
      <c r="BK207" s="201">
        <f>ROUND(I207*H207,2)</f>
        <v>0</v>
      </c>
      <c r="BL207" s="18" t="s">
        <v>151</v>
      </c>
      <c r="BM207" s="200" t="s">
        <v>2077</v>
      </c>
    </row>
    <row r="208" spans="1:65" s="2" customFormat="1" ht="24.2" customHeight="1">
      <c r="A208" s="35"/>
      <c r="B208" s="36"/>
      <c r="C208" s="188" t="s">
        <v>354</v>
      </c>
      <c r="D208" s="188" t="s">
        <v>147</v>
      </c>
      <c r="E208" s="189" t="s">
        <v>2078</v>
      </c>
      <c r="F208" s="190" t="s">
        <v>2079</v>
      </c>
      <c r="G208" s="191" t="s">
        <v>150</v>
      </c>
      <c r="H208" s="192">
        <v>15</v>
      </c>
      <c r="I208" s="193"/>
      <c r="J208" s="194">
        <f>ROUND(I208*H208,2)</f>
        <v>0</v>
      </c>
      <c r="K208" s="195"/>
      <c r="L208" s="40"/>
      <c r="M208" s="196" t="s">
        <v>1</v>
      </c>
      <c r="N208" s="197" t="s">
        <v>43</v>
      </c>
      <c r="O208" s="72"/>
      <c r="P208" s="198">
        <f>O208*H208</f>
        <v>0</v>
      </c>
      <c r="Q208" s="198">
        <v>0</v>
      </c>
      <c r="R208" s="198">
        <f>Q208*H208</f>
        <v>0</v>
      </c>
      <c r="S208" s="198">
        <v>0</v>
      </c>
      <c r="T208" s="19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0" t="s">
        <v>151</v>
      </c>
      <c r="AT208" s="200" t="s">
        <v>147</v>
      </c>
      <c r="AU208" s="200" t="s">
        <v>88</v>
      </c>
      <c r="AY208" s="18" t="s">
        <v>144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18" t="s">
        <v>86</v>
      </c>
      <c r="BK208" s="201">
        <f>ROUND(I208*H208,2)</f>
        <v>0</v>
      </c>
      <c r="BL208" s="18" t="s">
        <v>151</v>
      </c>
      <c r="BM208" s="200" t="s">
        <v>2080</v>
      </c>
    </row>
    <row r="209" spans="1:65" s="2" customFormat="1" ht="24.2" customHeight="1">
      <c r="A209" s="35"/>
      <c r="B209" s="36"/>
      <c r="C209" s="188" t="s">
        <v>361</v>
      </c>
      <c r="D209" s="188" t="s">
        <v>147</v>
      </c>
      <c r="E209" s="189" t="s">
        <v>2081</v>
      </c>
      <c r="F209" s="190" t="s">
        <v>2082</v>
      </c>
      <c r="G209" s="191" t="s">
        <v>150</v>
      </c>
      <c r="H209" s="192">
        <v>16</v>
      </c>
      <c r="I209" s="193"/>
      <c r="J209" s="194">
        <f>ROUND(I209*H209,2)</f>
        <v>0</v>
      </c>
      <c r="K209" s="195"/>
      <c r="L209" s="40"/>
      <c r="M209" s="196" t="s">
        <v>1</v>
      </c>
      <c r="N209" s="197" t="s">
        <v>43</v>
      </c>
      <c r="O209" s="72"/>
      <c r="P209" s="198">
        <f>O209*H209</f>
        <v>0</v>
      </c>
      <c r="Q209" s="198">
        <v>0</v>
      </c>
      <c r="R209" s="198">
        <f>Q209*H209</f>
        <v>0</v>
      </c>
      <c r="S209" s="198">
        <v>0</v>
      </c>
      <c r="T209" s="19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0" t="s">
        <v>151</v>
      </c>
      <c r="AT209" s="200" t="s">
        <v>147</v>
      </c>
      <c r="AU209" s="200" t="s">
        <v>88</v>
      </c>
      <c r="AY209" s="18" t="s">
        <v>144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8" t="s">
        <v>86</v>
      </c>
      <c r="BK209" s="201">
        <f>ROUND(I209*H209,2)</f>
        <v>0</v>
      </c>
      <c r="BL209" s="18" t="s">
        <v>151</v>
      </c>
      <c r="BM209" s="200" t="s">
        <v>2083</v>
      </c>
    </row>
    <row r="210" spans="1:65" s="13" customFormat="1" ht="11.25">
      <c r="B210" s="202"/>
      <c r="C210" s="203"/>
      <c r="D210" s="204" t="s">
        <v>153</v>
      </c>
      <c r="E210" s="205" t="s">
        <v>1</v>
      </c>
      <c r="F210" s="206" t="s">
        <v>2084</v>
      </c>
      <c r="G210" s="203"/>
      <c r="H210" s="207">
        <v>16</v>
      </c>
      <c r="I210" s="208"/>
      <c r="J210" s="203"/>
      <c r="K210" s="203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153</v>
      </c>
      <c r="AU210" s="213" t="s">
        <v>88</v>
      </c>
      <c r="AV210" s="13" t="s">
        <v>88</v>
      </c>
      <c r="AW210" s="13" t="s">
        <v>34</v>
      </c>
      <c r="AX210" s="13" t="s">
        <v>86</v>
      </c>
      <c r="AY210" s="213" t="s">
        <v>144</v>
      </c>
    </row>
    <row r="211" spans="1:65" s="2" customFormat="1" ht="49.15" customHeight="1">
      <c r="A211" s="35"/>
      <c r="B211" s="36"/>
      <c r="C211" s="188" t="s">
        <v>366</v>
      </c>
      <c r="D211" s="188" t="s">
        <v>147</v>
      </c>
      <c r="E211" s="189" t="s">
        <v>2085</v>
      </c>
      <c r="F211" s="190" t="s">
        <v>2086</v>
      </c>
      <c r="G211" s="191" t="s">
        <v>150</v>
      </c>
      <c r="H211" s="192">
        <v>8.1</v>
      </c>
      <c r="I211" s="193"/>
      <c r="J211" s="194">
        <f>ROUND(I211*H211,2)</f>
        <v>0</v>
      </c>
      <c r="K211" s="195"/>
      <c r="L211" s="40"/>
      <c r="M211" s="196" t="s">
        <v>1</v>
      </c>
      <c r="N211" s="197" t="s">
        <v>43</v>
      </c>
      <c r="O211" s="72"/>
      <c r="P211" s="198">
        <f>O211*H211</f>
        <v>0</v>
      </c>
      <c r="Q211" s="198">
        <v>0</v>
      </c>
      <c r="R211" s="198">
        <f>Q211*H211</f>
        <v>0</v>
      </c>
      <c r="S211" s="198">
        <v>1.8</v>
      </c>
      <c r="T211" s="199">
        <f>S211*H211</f>
        <v>14.58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0" t="s">
        <v>151</v>
      </c>
      <c r="AT211" s="200" t="s">
        <v>147</v>
      </c>
      <c r="AU211" s="200" t="s">
        <v>88</v>
      </c>
      <c r="AY211" s="18" t="s">
        <v>144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8" t="s">
        <v>86</v>
      </c>
      <c r="BK211" s="201">
        <f>ROUND(I211*H211,2)</f>
        <v>0</v>
      </c>
      <c r="BL211" s="18" t="s">
        <v>151</v>
      </c>
      <c r="BM211" s="200" t="s">
        <v>2087</v>
      </c>
    </row>
    <row r="212" spans="1:65" s="13" customFormat="1" ht="11.25">
      <c r="B212" s="202"/>
      <c r="C212" s="203"/>
      <c r="D212" s="204" t="s">
        <v>153</v>
      </c>
      <c r="E212" s="205" t="s">
        <v>1</v>
      </c>
      <c r="F212" s="206" t="s">
        <v>2088</v>
      </c>
      <c r="G212" s="203"/>
      <c r="H212" s="207">
        <v>8.1</v>
      </c>
      <c r="I212" s="208"/>
      <c r="J212" s="203"/>
      <c r="K212" s="203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153</v>
      </c>
      <c r="AU212" s="213" t="s">
        <v>88</v>
      </c>
      <c r="AV212" s="13" t="s">
        <v>88</v>
      </c>
      <c r="AW212" s="13" t="s">
        <v>34</v>
      </c>
      <c r="AX212" s="13" t="s">
        <v>86</v>
      </c>
      <c r="AY212" s="213" t="s">
        <v>144</v>
      </c>
    </row>
    <row r="213" spans="1:65" s="2" customFormat="1" ht="24.2" customHeight="1">
      <c r="A213" s="35"/>
      <c r="B213" s="36"/>
      <c r="C213" s="188" t="s">
        <v>370</v>
      </c>
      <c r="D213" s="188" t="s">
        <v>147</v>
      </c>
      <c r="E213" s="189" t="s">
        <v>2089</v>
      </c>
      <c r="F213" s="190" t="s">
        <v>2090</v>
      </c>
      <c r="G213" s="191" t="s">
        <v>157</v>
      </c>
      <c r="H213" s="192">
        <v>5</v>
      </c>
      <c r="I213" s="193"/>
      <c r="J213" s="194">
        <f>ROUND(I213*H213,2)</f>
        <v>0</v>
      </c>
      <c r="K213" s="195"/>
      <c r="L213" s="40"/>
      <c r="M213" s="196" t="s">
        <v>1</v>
      </c>
      <c r="N213" s="197" t="s">
        <v>43</v>
      </c>
      <c r="O213" s="72"/>
      <c r="P213" s="198">
        <f>O213*H213</f>
        <v>0</v>
      </c>
      <c r="Q213" s="198">
        <v>0</v>
      </c>
      <c r="R213" s="198">
        <f>Q213*H213</f>
        <v>0</v>
      </c>
      <c r="S213" s="198">
        <v>5.3999999999999999E-2</v>
      </c>
      <c r="T213" s="199">
        <f>S213*H213</f>
        <v>0.27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0" t="s">
        <v>151</v>
      </c>
      <c r="AT213" s="200" t="s">
        <v>147</v>
      </c>
      <c r="AU213" s="200" t="s">
        <v>88</v>
      </c>
      <c r="AY213" s="18" t="s">
        <v>144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8" t="s">
        <v>86</v>
      </c>
      <c r="BK213" s="201">
        <f>ROUND(I213*H213,2)</f>
        <v>0</v>
      </c>
      <c r="BL213" s="18" t="s">
        <v>151</v>
      </c>
      <c r="BM213" s="200" t="s">
        <v>2091</v>
      </c>
    </row>
    <row r="214" spans="1:65" s="2" customFormat="1" ht="24.2" customHeight="1">
      <c r="A214" s="35"/>
      <c r="B214" s="36"/>
      <c r="C214" s="188" t="s">
        <v>375</v>
      </c>
      <c r="D214" s="188" t="s">
        <v>147</v>
      </c>
      <c r="E214" s="189" t="s">
        <v>2092</v>
      </c>
      <c r="F214" s="190" t="s">
        <v>2093</v>
      </c>
      <c r="G214" s="191" t="s">
        <v>157</v>
      </c>
      <c r="H214" s="192">
        <v>10</v>
      </c>
      <c r="I214" s="193"/>
      <c r="J214" s="194">
        <f>ROUND(I214*H214,2)</f>
        <v>0</v>
      </c>
      <c r="K214" s="195"/>
      <c r="L214" s="40"/>
      <c r="M214" s="196" t="s">
        <v>1</v>
      </c>
      <c r="N214" s="197" t="s">
        <v>43</v>
      </c>
      <c r="O214" s="72"/>
      <c r="P214" s="198">
        <f>O214*H214</f>
        <v>0</v>
      </c>
      <c r="Q214" s="198">
        <v>0</v>
      </c>
      <c r="R214" s="198">
        <f>Q214*H214</f>
        <v>0</v>
      </c>
      <c r="S214" s="198">
        <v>6.5699999999999995E-2</v>
      </c>
      <c r="T214" s="199">
        <f>S214*H214</f>
        <v>0.65699999999999992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0" t="s">
        <v>151</v>
      </c>
      <c r="AT214" s="200" t="s">
        <v>147</v>
      </c>
      <c r="AU214" s="200" t="s">
        <v>88</v>
      </c>
      <c r="AY214" s="18" t="s">
        <v>144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8" t="s">
        <v>86</v>
      </c>
      <c r="BK214" s="201">
        <f>ROUND(I214*H214,2)</f>
        <v>0</v>
      </c>
      <c r="BL214" s="18" t="s">
        <v>151</v>
      </c>
      <c r="BM214" s="200" t="s">
        <v>2094</v>
      </c>
    </row>
    <row r="215" spans="1:65" s="2" customFormat="1" ht="24.2" customHeight="1">
      <c r="A215" s="35"/>
      <c r="B215" s="36"/>
      <c r="C215" s="188" t="s">
        <v>382</v>
      </c>
      <c r="D215" s="188" t="s">
        <v>147</v>
      </c>
      <c r="E215" s="189" t="s">
        <v>2095</v>
      </c>
      <c r="F215" s="190" t="s">
        <v>2096</v>
      </c>
      <c r="G215" s="191" t="s">
        <v>217</v>
      </c>
      <c r="H215" s="192">
        <v>25</v>
      </c>
      <c r="I215" s="193"/>
      <c r="J215" s="194">
        <f>ROUND(I215*H215,2)</f>
        <v>0</v>
      </c>
      <c r="K215" s="195"/>
      <c r="L215" s="40"/>
      <c r="M215" s="196" t="s">
        <v>1</v>
      </c>
      <c r="N215" s="197" t="s">
        <v>43</v>
      </c>
      <c r="O215" s="72"/>
      <c r="P215" s="198">
        <f>O215*H215</f>
        <v>0</v>
      </c>
      <c r="Q215" s="198">
        <v>0</v>
      </c>
      <c r="R215" s="198">
        <f>Q215*H215</f>
        <v>0</v>
      </c>
      <c r="S215" s="198">
        <v>2.48E-3</v>
      </c>
      <c r="T215" s="199">
        <f>S215*H215</f>
        <v>6.2E-2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0" t="s">
        <v>151</v>
      </c>
      <c r="AT215" s="200" t="s">
        <v>147</v>
      </c>
      <c r="AU215" s="200" t="s">
        <v>88</v>
      </c>
      <c r="AY215" s="18" t="s">
        <v>144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8" t="s">
        <v>86</v>
      </c>
      <c r="BK215" s="201">
        <f>ROUND(I215*H215,2)</f>
        <v>0</v>
      </c>
      <c r="BL215" s="18" t="s">
        <v>151</v>
      </c>
      <c r="BM215" s="200" t="s">
        <v>2097</v>
      </c>
    </row>
    <row r="216" spans="1:65" s="2" customFormat="1" ht="14.45" customHeight="1">
      <c r="A216" s="35"/>
      <c r="B216" s="36"/>
      <c r="C216" s="188" t="s">
        <v>387</v>
      </c>
      <c r="D216" s="188" t="s">
        <v>147</v>
      </c>
      <c r="E216" s="189" t="s">
        <v>2098</v>
      </c>
      <c r="F216" s="190" t="s">
        <v>2099</v>
      </c>
      <c r="G216" s="191" t="s">
        <v>157</v>
      </c>
      <c r="H216" s="192">
        <v>2</v>
      </c>
      <c r="I216" s="193"/>
      <c r="J216" s="194">
        <f>ROUND(I216*H216,2)</f>
        <v>0</v>
      </c>
      <c r="K216" s="195"/>
      <c r="L216" s="40"/>
      <c r="M216" s="196" t="s">
        <v>1</v>
      </c>
      <c r="N216" s="197" t="s">
        <v>43</v>
      </c>
      <c r="O216" s="72"/>
      <c r="P216" s="198">
        <f>O216*H216</f>
        <v>0</v>
      </c>
      <c r="Q216" s="198">
        <v>0</v>
      </c>
      <c r="R216" s="198">
        <f>Q216*H216</f>
        <v>0</v>
      </c>
      <c r="S216" s="198">
        <v>0.192</v>
      </c>
      <c r="T216" s="199">
        <f>S216*H216</f>
        <v>0.38400000000000001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0" t="s">
        <v>151</v>
      </c>
      <c r="AT216" s="200" t="s">
        <v>147</v>
      </c>
      <c r="AU216" s="200" t="s">
        <v>88</v>
      </c>
      <c r="AY216" s="18" t="s">
        <v>144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18" t="s">
        <v>86</v>
      </c>
      <c r="BK216" s="201">
        <f>ROUND(I216*H216,2)</f>
        <v>0</v>
      </c>
      <c r="BL216" s="18" t="s">
        <v>151</v>
      </c>
      <c r="BM216" s="200" t="s">
        <v>2100</v>
      </c>
    </row>
    <row r="217" spans="1:65" s="2" customFormat="1" ht="24.2" customHeight="1">
      <c r="A217" s="35"/>
      <c r="B217" s="36"/>
      <c r="C217" s="188" t="s">
        <v>393</v>
      </c>
      <c r="D217" s="188" t="s">
        <v>147</v>
      </c>
      <c r="E217" s="189" t="s">
        <v>2101</v>
      </c>
      <c r="F217" s="190" t="s">
        <v>2102</v>
      </c>
      <c r="G217" s="191" t="s">
        <v>150</v>
      </c>
      <c r="H217" s="192">
        <v>5.78</v>
      </c>
      <c r="I217" s="193"/>
      <c r="J217" s="194">
        <f>ROUND(I217*H217,2)</f>
        <v>0</v>
      </c>
      <c r="K217" s="195"/>
      <c r="L217" s="40"/>
      <c r="M217" s="196" t="s">
        <v>1</v>
      </c>
      <c r="N217" s="197" t="s">
        <v>43</v>
      </c>
      <c r="O217" s="72"/>
      <c r="P217" s="198">
        <f>O217*H217</f>
        <v>0</v>
      </c>
      <c r="Q217" s="198">
        <v>0</v>
      </c>
      <c r="R217" s="198">
        <f>Q217*H217</f>
        <v>0</v>
      </c>
      <c r="S217" s="198">
        <v>2.41</v>
      </c>
      <c r="T217" s="199">
        <f>S217*H217</f>
        <v>13.929800000000002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0" t="s">
        <v>151</v>
      </c>
      <c r="AT217" s="200" t="s">
        <v>147</v>
      </c>
      <c r="AU217" s="200" t="s">
        <v>88</v>
      </c>
      <c r="AY217" s="18" t="s">
        <v>144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8" t="s">
        <v>86</v>
      </c>
      <c r="BK217" s="201">
        <f>ROUND(I217*H217,2)</f>
        <v>0</v>
      </c>
      <c r="BL217" s="18" t="s">
        <v>151</v>
      </c>
      <c r="BM217" s="200" t="s">
        <v>2103</v>
      </c>
    </row>
    <row r="218" spans="1:65" s="13" customFormat="1" ht="11.25">
      <c r="B218" s="202"/>
      <c r="C218" s="203"/>
      <c r="D218" s="204" t="s">
        <v>153</v>
      </c>
      <c r="E218" s="205" t="s">
        <v>1</v>
      </c>
      <c r="F218" s="206" t="s">
        <v>2104</v>
      </c>
      <c r="G218" s="203"/>
      <c r="H218" s="207">
        <v>2</v>
      </c>
      <c r="I218" s="208"/>
      <c r="J218" s="203"/>
      <c r="K218" s="203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153</v>
      </c>
      <c r="AU218" s="213" t="s">
        <v>88</v>
      </c>
      <c r="AV218" s="13" t="s">
        <v>88</v>
      </c>
      <c r="AW218" s="13" t="s">
        <v>34</v>
      </c>
      <c r="AX218" s="13" t="s">
        <v>78</v>
      </c>
      <c r="AY218" s="213" t="s">
        <v>144</v>
      </c>
    </row>
    <row r="219" spans="1:65" s="13" customFormat="1" ht="11.25">
      <c r="B219" s="202"/>
      <c r="C219" s="203"/>
      <c r="D219" s="204" t="s">
        <v>153</v>
      </c>
      <c r="E219" s="205" t="s">
        <v>1</v>
      </c>
      <c r="F219" s="206" t="s">
        <v>2105</v>
      </c>
      <c r="G219" s="203"/>
      <c r="H219" s="207">
        <v>3.78</v>
      </c>
      <c r="I219" s="208"/>
      <c r="J219" s="203"/>
      <c r="K219" s="203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153</v>
      </c>
      <c r="AU219" s="213" t="s">
        <v>88</v>
      </c>
      <c r="AV219" s="13" t="s">
        <v>88</v>
      </c>
      <c r="AW219" s="13" t="s">
        <v>34</v>
      </c>
      <c r="AX219" s="13" t="s">
        <v>78</v>
      </c>
      <c r="AY219" s="213" t="s">
        <v>144</v>
      </c>
    </row>
    <row r="220" spans="1:65" s="15" customFormat="1" ht="11.25">
      <c r="B220" s="228"/>
      <c r="C220" s="229"/>
      <c r="D220" s="204" t="s">
        <v>153</v>
      </c>
      <c r="E220" s="230" t="s">
        <v>1</v>
      </c>
      <c r="F220" s="231" t="s">
        <v>164</v>
      </c>
      <c r="G220" s="229"/>
      <c r="H220" s="232">
        <v>5.7799999999999994</v>
      </c>
      <c r="I220" s="233"/>
      <c r="J220" s="229"/>
      <c r="K220" s="229"/>
      <c r="L220" s="234"/>
      <c r="M220" s="235"/>
      <c r="N220" s="236"/>
      <c r="O220" s="236"/>
      <c r="P220" s="236"/>
      <c r="Q220" s="236"/>
      <c r="R220" s="236"/>
      <c r="S220" s="236"/>
      <c r="T220" s="237"/>
      <c r="AT220" s="238" t="s">
        <v>153</v>
      </c>
      <c r="AU220" s="238" t="s">
        <v>88</v>
      </c>
      <c r="AV220" s="15" t="s">
        <v>151</v>
      </c>
      <c r="AW220" s="15" t="s">
        <v>34</v>
      </c>
      <c r="AX220" s="15" t="s">
        <v>86</v>
      </c>
      <c r="AY220" s="238" t="s">
        <v>144</v>
      </c>
    </row>
    <row r="221" spans="1:65" s="2" customFormat="1" ht="14.45" customHeight="1">
      <c r="A221" s="35"/>
      <c r="B221" s="36"/>
      <c r="C221" s="188" t="s">
        <v>399</v>
      </c>
      <c r="D221" s="188" t="s">
        <v>147</v>
      </c>
      <c r="E221" s="189" t="s">
        <v>2106</v>
      </c>
      <c r="F221" s="190" t="s">
        <v>2107</v>
      </c>
      <c r="G221" s="191" t="s">
        <v>150</v>
      </c>
      <c r="H221" s="192">
        <v>15</v>
      </c>
      <c r="I221" s="193"/>
      <c r="J221" s="194">
        <f>ROUND(I221*H221,2)</f>
        <v>0</v>
      </c>
      <c r="K221" s="195"/>
      <c r="L221" s="40"/>
      <c r="M221" s="196" t="s">
        <v>1</v>
      </c>
      <c r="N221" s="197" t="s">
        <v>43</v>
      </c>
      <c r="O221" s="72"/>
      <c r="P221" s="198">
        <f>O221*H221</f>
        <v>0</v>
      </c>
      <c r="Q221" s="198">
        <v>0</v>
      </c>
      <c r="R221" s="198">
        <f>Q221*H221</f>
        <v>0</v>
      </c>
      <c r="S221" s="198">
        <v>1.8049999999999999</v>
      </c>
      <c r="T221" s="199">
        <f>S221*H221</f>
        <v>27.074999999999999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0" t="s">
        <v>151</v>
      </c>
      <c r="AT221" s="200" t="s">
        <v>147</v>
      </c>
      <c r="AU221" s="200" t="s">
        <v>88</v>
      </c>
      <c r="AY221" s="18" t="s">
        <v>144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18" t="s">
        <v>86</v>
      </c>
      <c r="BK221" s="201">
        <f>ROUND(I221*H221,2)</f>
        <v>0</v>
      </c>
      <c r="BL221" s="18" t="s">
        <v>151</v>
      </c>
      <c r="BM221" s="200" t="s">
        <v>2108</v>
      </c>
    </row>
    <row r="222" spans="1:65" s="12" customFormat="1" ht="22.9" customHeight="1">
      <c r="B222" s="172"/>
      <c r="C222" s="173"/>
      <c r="D222" s="174" t="s">
        <v>77</v>
      </c>
      <c r="E222" s="186" t="s">
        <v>671</v>
      </c>
      <c r="F222" s="186" t="s">
        <v>424</v>
      </c>
      <c r="G222" s="173"/>
      <c r="H222" s="173"/>
      <c r="I222" s="176"/>
      <c r="J222" s="187">
        <f>BK222</f>
        <v>0</v>
      </c>
      <c r="K222" s="173"/>
      <c r="L222" s="178"/>
      <c r="M222" s="179"/>
      <c r="N222" s="180"/>
      <c r="O222" s="180"/>
      <c r="P222" s="181">
        <f>P223</f>
        <v>0</v>
      </c>
      <c r="Q222" s="180"/>
      <c r="R222" s="181">
        <f>R223</f>
        <v>0</v>
      </c>
      <c r="S222" s="180"/>
      <c r="T222" s="182">
        <f>T223</f>
        <v>0</v>
      </c>
      <c r="AR222" s="183" t="s">
        <v>86</v>
      </c>
      <c r="AT222" s="184" t="s">
        <v>77</v>
      </c>
      <c r="AU222" s="184" t="s">
        <v>86</v>
      </c>
      <c r="AY222" s="183" t="s">
        <v>144</v>
      </c>
      <c r="BK222" s="185">
        <f>BK223</f>
        <v>0</v>
      </c>
    </row>
    <row r="223" spans="1:65" s="2" customFormat="1" ht="24.2" customHeight="1">
      <c r="A223" s="35"/>
      <c r="B223" s="36"/>
      <c r="C223" s="188" t="s">
        <v>403</v>
      </c>
      <c r="D223" s="188" t="s">
        <v>147</v>
      </c>
      <c r="E223" s="189" t="s">
        <v>2109</v>
      </c>
      <c r="F223" s="190" t="s">
        <v>2110</v>
      </c>
      <c r="G223" s="191" t="s">
        <v>396</v>
      </c>
      <c r="H223" s="192">
        <v>109.52500000000001</v>
      </c>
      <c r="I223" s="193"/>
      <c r="J223" s="194">
        <f>ROUND(I223*H223,2)</f>
        <v>0</v>
      </c>
      <c r="K223" s="195"/>
      <c r="L223" s="40"/>
      <c r="M223" s="196" t="s">
        <v>1</v>
      </c>
      <c r="N223" s="197" t="s">
        <v>43</v>
      </c>
      <c r="O223" s="72"/>
      <c r="P223" s="198">
        <f>O223*H223</f>
        <v>0</v>
      </c>
      <c r="Q223" s="198">
        <v>0</v>
      </c>
      <c r="R223" s="198">
        <f>Q223*H223</f>
        <v>0</v>
      </c>
      <c r="S223" s="198">
        <v>0</v>
      </c>
      <c r="T223" s="19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0" t="s">
        <v>151</v>
      </c>
      <c r="AT223" s="200" t="s">
        <v>147</v>
      </c>
      <c r="AU223" s="200" t="s">
        <v>88</v>
      </c>
      <c r="AY223" s="18" t="s">
        <v>144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8" t="s">
        <v>86</v>
      </c>
      <c r="BK223" s="201">
        <f>ROUND(I223*H223,2)</f>
        <v>0</v>
      </c>
      <c r="BL223" s="18" t="s">
        <v>151</v>
      </c>
      <c r="BM223" s="200" t="s">
        <v>2111</v>
      </c>
    </row>
    <row r="224" spans="1:65" s="12" customFormat="1" ht="22.9" customHeight="1">
      <c r="B224" s="172"/>
      <c r="C224" s="173"/>
      <c r="D224" s="174" t="s">
        <v>77</v>
      </c>
      <c r="E224" s="186" t="s">
        <v>391</v>
      </c>
      <c r="F224" s="186" t="s">
        <v>392</v>
      </c>
      <c r="G224" s="173"/>
      <c r="H224" s="173"/>
      <c r="I224" s="176"/>
      <c r="J224" s="187">
        <f>BK224</f>
        <v>0</v>
      </c>
      <c r="K224" s="173"/>
      <c r="L224" s="178"/>
      <c r="M224" s="179"/>
      <c r="N224" s="180"/>
      <c r="O224" s="180"/>
      <c r="P224" s="181">
        <f>SUM(P225:P237)</f>
        <v>0</v>
      </c>
      <c r="Q224" s="180"/>
      <c r="R224" s="181">
        <f>SUM(R225:R237)</f>
        <v>0</v>
      </c>
      <c r="S224" s="180"/>
      <c r="T224" s="182">
        <f>SUM(T225:T237)</f>
        <v>0</v>
      </c>
      <c r="AR224" s="183" t="s">
        <v>86</v>
      </c>
      <c r="AT224" s="184" t="s">
        <v>77</v>
      </c>
      <c r="AU224" s="184" t="s">
        <v>86</v>
      </c>
      <c r="AY224" s="183" t="s">
        <v>144</v>
      </c>
      <c r="BK224" s="185">
        <f>SUM(BK225:BK237)</f>
        <v>0</v>
      </c>
    </row>
    <row r="225" spans="1:65" s="2" customFormat="1" ht="49.15" customHeight="1">
      <c r="A225" s="35"/>
      <c r="B225" s="36"/>
      <c r="C225" s="188" t="s">
        <v>407</v>
      </c>
      <c r="D225" s="188" t="s">
        <v>147</v>
      </c>
      <c r="E225" s="189" t="s">
        <v>394</v>
      </c>
      <c r="F225" s="190" t="s">
        <v>395</v>
      </c>
      <c r="G225" s="191" t="s">
        <v>396</v>
      </c>
      <c r="H225" s="192">
        <v>0.1</v>
      </c>
      <c r="I225" s="193"/>
      <c r="J225" s="194">
        <f>ROUND(I225*H225,2)</f>
        <v>0</v>
      </c>
      <c r="K225" s="195"/>
      <c r="L225" s="40"/>
      <c r="M225" s="196" t="s">
        <v>1</v>
      </c>
      <c r="N225" s="197" t="s">
        <v>43</v>
      </c>
      <c r="O225" s="72"/>
      <c r="P225" s="198">
        <f>O225*H225</f>
        <v>0</v>
      </c>
      <c r="Q225" s="198">
        <v>0</v>
      </c>
      <c r="R225" s="198">
        <f>Q225*H225</f>
        <v>0</v>
      </c>
      <c r="S225" s="198">
        <v>0</v>
      </c>
      <c r="T225" s="19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0" t="s">
        <v>151</v>
      </c>
      <c r="AT225" s="200" t="s">
        <v>147</v>
      </c>
      <c r="AU225" s="200" t="s">
        <v>88</v>
      </c>
      <c r="AY225" s="18" t="s">
        <v>144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18" t="s">
        <v>86</v>
      </c>
      <c r="BK225" s="201">
        <f>ROUND(I225*H225,2)</f>
        <v>0</v>
      </c>
      <c r="BL225" s="18" t="s">
        <v>151</v>
      </c>
      <c r="BM225" s="200" t="s">
        <v>2112</v>
      </c>
    </row>
    <row r="226" spans="1:65" s="2" customFormat="1" ht="29.25">
      <c r="A226" s="35"/>
      <c r="B226" s="36"/>
      <c r="C226" s="37"/>
      <c r="D226" s="204" t="s">
        <v>159</v>
      </c>
      <c r="E226" s="37"/>
      <c r="F226" s="214" t="s">
        <v>398</v>
      </c>
      <c r="G226" s="37"/>
      <c r="H226" s="37"/>
      <c r="I226" s="215"/>
      <c r="J226" s="37"/>
      <c r="K226" s="37"/>
      <c r="L226" s="40"/>
      <c r="M226" s="216"/>
      <c r="N226" s="217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159</v>
      </c>
      <c r="AU226" s="18" t="s">
        <v>88</v>
      </c>
    </row>
    <row r="227" spans="1:65" s="2" customFormat="1" ht="24.2" customHeight="1">
      <c r="A227" s="35"/>
      <c r="B227" s="36"/>
      <c r="C227" s="188" t="s">
        <v>412</v>
      </c>
      <c r="D227" s="188" t="s">
        <v>147</v>
      </c>
      <c r="E227" s="189" t="s">
        <v>404</v>
      </c>
      <c r="F227" s="190" t="s">
        <v>1264</v>
      </c>
      <c r="G227" s="191" t="s">
        <v>396</v>
      </c>
      <c r="H227" s="192">
        <v>106.602</v>
      </c>
      <c r="I227" s="193"/>
      <c r="J227" s="194">
        <f>ROUND(I227*H227,2)</f>
        <v>0</v>
      </c>
      <c r="K227" s="195"/>
      <c r="L227" s="40"/>
      <c r="M227" s="196" t="s">
        <v>1</v>
      </c>
      <c r="N227" s="197" t="s">
        <v>43</v>
      </c>
      <c r="O227" s="72"/>
      <c r="P227" s="198">
        <f>O227*H227</f>
        <v>0</v>
      </c>
      <c r="Q227" s="198">
        <v>0</v>
      </c>
      <c r="R227" s="198">
        <f>Q227*H227</f>
        <v>0</v>
      </c>
      <c r="S227" s="198">
        <v>0</v>
      </c>
      <c r="T227" s="199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0" t="s">
        <v>151</v>
      </c>
      <c r="AT227" s="200" t="s">
        <v>147</v>
      </c>
      <c r="AU227" s="200" t="s">
        <v>88</v>
      </c>
      <c r="AY227" s="18" t="s">
        <v>144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18" t="s">
        <v>86</v>
      </c>
      <c r="BK227" s="201">
        <f>ROUND(I227*H227,2)</f>
        <v>0</v>
      </c>
      <c r="BL227" s="18" t="s">
        <v>151</v>
      </c>
      <c r="BM227" s="200" t="s">
        <v>2113</v>
      </c>
    </row>
    <row r="228" spans="1:65" s="2" customFormat="1" ht="24.2" customHeight="1">
      <c r="A228" s="35"/>
      <c r="B228" s="36"/>
      <c r="C228" s="188" t="s">
        <v>419</v>
      </c>
      <c r="D228" s="188" t="s">
        <v>147</v>
      </c>
      <c r="E228" s="189" t="s">
        <v>408</v>
      </c>
      <c r="F228" s="190" t="s">
        <v>409</v>
      </c>
      <c r="G228" s="191" t="s">
        <v>396</v>
      </c>
      <c r="H228" s="192">
        <v>2025.4380000000001</v>
      </c>
      <c r="I228" s="193"/>
      <c r="J228" s="194">
        <f>ROUND(I228*H228,2)</f>
        <v>0</v>
      </c>
      <c r="K228" s="195"/>
      <c r="L228" s="40"/>
      <c r="M228" s="196" t="s">
        <v>1</v>
      </c>
      <c r="N228" s="197" t="s">
        <v>43</v>
      </c>
      <c r="O228" s="72"/>
      <c r="P228" s="198">
        <f>O228*H228</f>
        <v>0</v>
      </c>
      <c r="Q228" s="198">
        <v>0</v>
      </c>
      <c r="R228" s="198">
        <f>Q228*H228</f>
        <v>0</v>
      </c>
      <c r="S228" s="198">
        <v>0</v>
      </c>
      <c r="T228" s="199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0" t="s">
        <v>151</v>
      </c>
      <c r="AT228" s="200" t="s">
        <v>147</v>
      </c>
      <c r="AU228" s="200" t="s">
        <v>88</v>
      </c>
      <c r="AY228" s="18" t="s">
        <v>144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18" t="s">
        <v>86</v>
      </c>
      <c r="BK228" s="201">
        <f>ROUND(I228*H228,2)</f>
        <v>0</v>
      </c>
      <c r="BL228" s="18" t="s">
        <v>151</v>
      </c>
      <c r="BM228" s="200" t="s">
        <v>2114</v>
      </c>
    </row>
    <row r="229" spans="1:65" s="13" customFormat="1" ht="11.25">
      <c r="B229" s="202"/>
      <c r="C229" s="203"/>
      <c r="D229" s="204" t="s">
        <v>153</v>
      </c>
      <c r="E229" s="203"/>
      <c r="F229" s="206" t="s">
        <v>2115</v>
      </c>
      <c r="G229" s="203"/>
      <c r="H229" s="207">
        <v>2025.4380000000001</v>
      </c>
      <c r="I229" s="208"/>
      <c r="J229" s="203"/>
      <c r="K229" s="203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153</v>
      </c>
      <c r="AU229" s="213" t="s">
        <v>88</v>
      </c>
      <c r="AV229" s="13" t="s">
        <v>88</v>
      </c>
      <c r="AW229" s="13" t="s">
        <v>4</v>
      </c>
      <c r="AX229" s="13" t="s">
        <v>86</v>
      </c>
      <c r="AY229" s="213" t="s">
        <v>144</v>
      </c>
    </row>
    <row r="230" spans="1:65" s="2" customFormat="1" ht="37.9" customHeight="1">
      <c r="A230" s="35"/>
      <c r="B230" s="36"/>
      <c r="C230" s="188" t="s">
        <v>425</v>
      </c>
      <c r="D230" s="188" t="s">
        <v>147</v>
      </c>
      <c r="E230" s="189" t="s">
        <v>2116</v>
      </c>
      <c r="F230" s="190" t="s">
        <v>2117</v>
      </c>
      <c r="G230" s="191" t="s">
        <v>396</v>
      </c>
      <c r="H230" s="192">
        <v>41.005000000000003</v>
      </c>
      <c r="I230" s="193"/>
      <c r="J230" s="194">
        <f>ROUND(I230*H230,2)</f>
        <v>0</v>
      </c>
      <c r="K230" s="195"/>
      <c r="L230" s="40"/>
      <c r="M230" s="196" t="s">
        <v>1</v>
      </c>
      <c r="N230" s="197" t="s">
        <v>43</v>
      </c>
      <c r="O230" s="72"/>
      <c r="P230" s="198">
        <f>O230*H230</f>
        <v>0</v>
      </c>
      <c r="Q230" s="198">
        <v>0</v>
      </c>
      <c r="R230" s="198">
        <f>Q230*H230</f>
        <v>0</v>
      </c>
      <c r="S230" s="198">
        <v>0</v>
      </c>
      <c r="T230" s="19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0" t="s">
        <v>151</v>
      </c>
      <c r="AT230" s="200" t="s">
        <v>147</v>
      </c>
      <c r="AU230" s="200" t="s">
        <v>88</v>
      </c>
      <c r="AY230" s="18" t="s">
        <v>144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18" t="s">
        <v>86</v>
      </c>
      <c r="BK230" s="201">
        <f>ROUND(I230*H230,2)</f>
        <v>0</v>
      </c>
      <c r="BL230" s="18" t="s">
        <v>151</v>
      </c>
      <c r="BM230" s="200" t="s">
        <v>2118</v>
      </c>
    </row>
    <row r="231" spans="1:65" s="13" customFormat="1" ht="11.25">
      <c r="B231" s="202"/>
      <c r="C231" s="203"/>
      <c r="D231" s="204" t="s">
        <v>153</v>
      </c>
      <c r="E231" s="205" t="s">
        <v>1</v>
      </c>
      <c r="F231" s="206" t="s">
        <v>2119</v>
      </c>
      <c r="G231" s="203"/>
      <c r="H231" s="207">
        <v>27.074999999999999</v>
      </c>
      <c r="I231" s="208"/>
      <c r="J231" s="203"/>
      <c r="K231" s="203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153</v>
      </c>
      <c r="AU231" s="213" t="s">
        <v>88</v>
      </c>
      <c r="AV231" s="13" t="s">
        <v>88</v>
      </c>
      <c r="AW231" s="13" t="s">
        <v>34</v>
      </c>
      <c r="AX231" s="13" t="s">
        <v>78</v>
      </c>
      <c r="AY231" s="213" t="s">
        <v>144</v>
      </c>
    </row>
    <row r="232" spans="1:65" s="13" customFormat="1" ht="11.25">
      <c r="B232" s="202"/>
      <c r="C232" s="203"/>
      <c r="D232" s="204" t="s">
        <v>153</v>
      </c>
      <c r="E232" s="205" t="s">
        <v>1</v>
      </c>
      <c r="F232" s="206" t="s">
        <v>2120</v>
      </c>
      <c r="G232" s="203"/>
      <c r="H232" s="207">
        <v>13.93</v>
      </c>
      <c r="I232" s="208"/>
      <c r="J232" s="203"/>
      <c r="K232" s="203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153</v>
      </c>
      <c r="AU232" s="213" t="s">
        <v>88</v>
      </c>
      <c r="AV232" s="13" t="s">
        <v>88</v>
      </c>
      <c r="AW232" s="13" t="s">
        <v>34</v>
      </c>
      <c r="AX232" s="13" t="s">
        <v>78</v>
      </c>
      <c r="AY232" s="213" t="s">
        <v>144</v>
      </c>
    </row>
    <row r="233" spans="1:65" s="15" customFormat="1" ht="11.25">
      <c r="B233" s="228"/>
      <c r="C233" s="229"/>
      <c r="D233" s="204" t="s">
        <v>153</v>
      </c>
      <c r="E233" s="230" t="s">
        <v>1</v>
      </c>
      <c r="F233" s="231" t="s">
        <v>164</v>
      </c>
      <c r="G233" s="229"/>
      <c r="H233" s="232">
        <v>41.004999999999995</v>
      </c>
      <c r="I233" s="233"/>
      <c r="J233" s="229"/>
      <c r="K233" s="229"/>
      <c r="L233" s="234"/>
      <c r="M233" s="235"/>
      <c r="N233" s="236"/>
      <c r="O233" s="236"/>
      <c r="P233" s="236"/>
      <c r="Q233" s="236"/>
      <c r="R233" s="236"/>
      <c r="S233" s="236"/>
      <c r="T233" s="237"/>
      <c r="AT233" s="238" t="s">
        <v>153</v>
      </c>
      <c r="AU233" s="238" t="s">
        <v>88</v>
      </c>
      <c r="AV233" s="15" t="s">
        <v>151</v>
      </c>
      <c r="AW233" s="15" t="s">
        <v>34</v>
      </c>
      <c r="AX233" s="15" t="s">
        <v>86</v>
      </c>
      <c r="AY233" s="238" t="s">
        <v>144</v>
      </c>
    </row>
    <row r="234" spans="1:65" s="2" customFormat="1" ht="37.9" customHeight="1">
      <c r="A234" s="35"/>
      <c r="B234" s="36"/>
      <c r="C234" s="188" t="s">
        <v>433</v>
      </c>
      <c r="D234" s="188" t="s">
        <v>147</v>
      </c>
      <c r="E234" s="189" t="s">
        <v>2121</v>
      </c>
      <c r="F234" s="190" t="s">
        <v>2122</v>
      </c>
      <c r="G234" s="191" t="s">
        <v>396</v>
      </c>
      <c r="H234" s="192">
        <v>65.596999999999994</v>
      </c>
      <c r="I234" s="193"/>
      <c r="J234" s="194">
        <f>ROUND(I234*H234,2)</f>
        <v>0</v>
      </c>
      <c r="K234" s="195"/>
      <c r="L234" s="40"/>
      <c r="M234" s="196" t="s">
        <v>1</v>
      </c>
      <c r="N234" s="197" t="s">
        <v>43</v>
      </c>
      <c r="O234" s="72"/>
      <c r="P234" s="198">
        <f>O234*H234</f>
        <v>0</v>
      </c>
      <c r="Q234" s="198">
        <v>0</v>
      </c>
      <c r="R234" s="198">
        <f>Q234*H234</f>
        <v>0</v>
      </c>
      <c r="S234" s="198">
        <v>0</v>
      </c>
      <c r="T234" s="199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0" t="s">
        <v>151</v>
      </c>
      <c r="AT234" s="200" t="s">
        <v>147</v>
      </c>
      <c r="AU234" s="200" t="s">
        <v>88</v>
      </c>
      <c r="AY234" s="18" t="s">
        <v>144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18" t="s">
        <v>86</v>
      </c>
      <c r="BK234" s="201">
        <f>ROUND(I234*H234,2)</f>
        <v>0</v>
      </c>
      <c r="BL234" s="18" t="s">
        <v>151</v>
      </c>
      <c r="BM234" s="200" t="s">
        <v>2123</v>
      </c>
    </row>
    <row r="235" spans="1:65" s="13" customFormat="1" ht="11.25">
      <c r="B235" s="202"/>
      <c r="C235" s="203"/>
      <c r="D235" s="204" t="s">
        <v>153</v>
      </c>
      <c r="E235" s="205" t="s">
        <v>1</v>
      </c>
      <c r="F235" s="206" t="s">
        <v>2124</v>
      </c>
      <c r="G235" s="203"/>
      <c r="H235" s="207">
        <v>106.602</v>
      </c>
      <c r="I235" s="208"/>
      <c r="J235" s="203"/>
      <c r="K235" s="203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153</v>
      </c>
      <c r="AU235" s="213" t="s">
        <v>88</v>
      </c>
      <c r="AV235" s="13" t="s">
        <v>88</v>
      </c>
      <c r="AW235" s="13" t="s">
        <v>34</v>
      </c>
      <c r="AX235" s="13" t="s">
        <v>78</v>
      </c>
      <c r="AY235" s="213" t="s">
        <v>144</v>
      </c>
    </row>
    <row r="236" spans="1:65" s="13" customFormat="1" ht="11.25">
      <c r="B236" s="202"/>
      <c r="C236" s="203"/>
      <c r="D236" s="204" t="s">
        <v>153</v>
      </c>
      <c r="E236" s="205" t="s">
        <v>1</v>
      </c>
      <c r="F236" s="206" t="s">
        <v>2125</v>
      </c>
      <c r="G236" s="203"/>
      <c r="H236" s="207">
        <v>-41.005000000000003</v>
      </c>
      <c r="I236" s="208"/>
      <c r="J236" s="203"/>
      <c r="K236" s="203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153</v>
      </c>
      <c r="AU236" s="213" t="s">
        <v>88</v>
      </c>
      <c r="AV236" s="13" t="s">
        <v>88</v>
      </c>
      <c r="AW236" s="13" t="s">
        <v>34</v>
      </c>
      <c r="AX236" s="13" t="s">
        <v>78</v>
      </c>
      <c r="AY236" s="213" t="s">
        <v>144</v>
      </c>
    </row>
    <row r="237" spans="1:65" s="15" customFormat="1" ht="11.25">
      <c r="B237" s="228"/>
      <c r="C237" s="229"/>
      <c r="D237" s="204" t="s">
        <v>153</v>
      </c>
      <c r="E237" s="230" t="s">
        <v>1</v>
      </c>
      <c r="F237" s="231" t="s">
        <v>164</v>
      </c>
      <c r="G237" s="229"/>
      <c r="H237" s="232">
        <v>65.597000000000008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AT237" s="238" t="s">
        <v>153</v>
      </c>
      <c r="AU237" s="238" t="s">
        <v>88</v>
      </c>
      <c r="AV237" s="15" t="s">
        <v>151</v>
      </c>
      <c r="AW237" s="15" t="s">
        <v>34</v>
      </c>
      <c r="AX237" s="15" t="s">
        <v>86</v>
      </c>
      <c r="AY237" s="238" t="s">
        <v>144</v>
      </c>
    </row>
    <row r="238" spans="1:65" s="12" customFormat="1" ht="22.9" customHeight="1">
      <c r="B238" s="172"/>
      <c r="C238" s="173"/>
      <c r="D238" s="174" t="s">
        <v>77</v>
      </c>
      <c r="E238" s="186" t="s">
        <v>145</v>
      </c>
      <c r="F238" s="186" t="s">
        <v>146</v>
      </c>
      <c r="G238" s="173"/>
      <c r="H238" s="173"/>
      <c r="I238" s="176"/>
      <c r="J238" s="187">
        <f>BK238</f>
        <v>0</v>
      </c>
      <c r="K238" s="173"/>
      <c r="L238" s="178"/>
      <c r="M238" s="179"/>
      <c r="N238" s="180"/>
      <c r="O238" s="180"/>
      <c r="P238" s="181">
        <f>SUM(P239:P241)</f>
        <v>0</v>
      </c>
      <c r="Q238" s="180"/>
      <c r="R238" s="181">
        <f>SUM(R239:R241)</f>
        <v>2.2618</v>
      </c>
      <c r="S238" s="180"/>
      <c r="T238" s="182">
        <f>SUM(T239:T241)</f>
        <v>0</v>
      </c>
      <c r="AR238" s="183" t="s">
        <v>86</v>
      </c>
      <c r="AT238" s="184" t="s">
        <v>77</v>
      </c>
      <c r="AU238" s="184" t="s">
        <v>86</v>
      </c>
      <c r="AY238" s="183" t="s">
        <v>144</v>
      </c>
      <c r="BK238" s="185">
        <f>SUM(BK239:BK241)</f>
        <v>0</v>
      </c>
    </row>
    <row r="239" spans="1:65" s="2" customFormat="1" ht="49.15" customHeight="1">
      <c r="A239" s="35"/>
      <c r="B239" s="36"/>
      <c r="C239" s="188" t="s">
        <v>439</v>
      </c>
      <c r="D239" s="188" t="s">
        <v>147</v>
      </c>
      <c r="E239" s="189" t="s">
        <v>2126</v>
      </c>
      <c r="F239" s="190" t="s">
        <v>2127</v>
      </c>
      <c r="G239" s="191" t="s">
        <v>281</v>
      </c>
      <c r="H239" s="192">
        <v>1</v>
      </c>
      <c r="I239" s="193"/>
      <c r="J239" s="194">
        <f>ROUND(I239*H239,2)</f>
        <v>0</v>
      </c>
      <c r="K239" s="195"/>
      <c r="L239" s="40"/>
      <c r="M239" s="196" t="s">
        <v>1</v>
      </c>
      <c r="N239" s="197" t="s">
        <v>43</v>
      </c>
      <c r="O239" s="72"/>
      <c r="P239" s="198">
        <f>O239*H239</f>
        <v>0</v>
      </c>
      <c r="Q239" s="198">
        <v>2.2618</v>
      </c>
      <c r="R239" s="198">
        <f>Q239*H239</f>
        <v>2.2618</v>
      </c>
      <c r="S239" s="198">
        <v>0</v>
      </c>
      <c r="T239" s="19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0" t="s">
        <v>151</v>
      </c>
      <c r="AT239" s="200" t="s">
        <v>147</v>
      </c>
      <c r="AU239" s="200" t="s">
        <v>88</v>
      </c>
      <c r="AY239" s="18" t="s">
        <v>144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18" t="s">
        <v>86</v>
      </c>
      <c r="BK239" s="201">
        <f>ROUND(I239*H239,2)</f>
        <v>0</v>
      </c>
      <c r="BL239" s="18" t="s">
        <v>151</v>
      </c>
      <c r="BM239" s="200" t="s">
        <v>2128</v>
      </c>
    </row>
    <row r="240" spans="1:65" s="2" customFormat="1" ht="97.5">
      <c r="A240" s="35"/>
      <c r="B240" s="36"/>
      <c r="C240" s="37"/>
      <c r="D240" s="204" t="s">
        <v>159</v>
      </c>
      <c r="E240" s="37"/>
      <c r="F240" s="214" t="s">
        <v>2129</v>
      </c>
      <c r="G240" s="37"/>
      <c r="H240" s="37"/>
      <c r="I240" s="215"/>
      <c r="J240" s="37"/>
      <c r="K240" s="37"/>
      <c r="L240" s="40"/>
      <c r="M240" s="216"/>
      <c r="N240" s="217"/>
      <c r="O240" s="72"/>
      <c r="P240" s="72"/>
      <c r="Q240" s="72"/>
      <c r="R240" s="72"/>
      <c r="S240" s="72"/>
      <c r="T240" s="73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159</v>
      </c>
      <c r="AU240" s="18" t="s">
        <v>88</v>
      </c>
    </row>
    <row r="241" spans="1:65" s="2" customFormat="1" ht="37.9" customHeight="1">
      <c r="A241" s="35"/>
      <c r="B241" s="36"/>
      <c r="C241" s="188" t="s">
        <v>443</v>
      </c>
      <c r="D241" s="188" t="s">
        <v>147</v>
      </c>
      <c r="E241" s="189" t="s">
        <v>2130</v>
      </c>
      <c r="F241" s="190" t="s">
        <v>2131</v>
      </c>
      <c r="G241" s="191" t="s">
        <v>157</v>
      </c>
      <c r="H241" s="192">
        <v>2</v>
      </c>
      <c r="I241" s="193"/>
      <c r="J241" s="194">
        <f>ROUND(I241*H241,2)</f>
        <v>0</v>
      </c>
      <c r="K241" s="195"/>
      <c r="L241" s="40"/>
      <c r="M241" s="196" t="s">
        <v>1</v>
      </c>
      <c r="N241" s="197" t="s">
        <v>43</v>
      </c>
      <c r="O241" s="72"/>
      <c r="P241" s="198">
        <f>O241*H241</f>
        <v>0</v>
      </c>
      <c r="Q241" s="198">
        <v>0</v>
      </c>
      <c r="R241" s="198">
        <f>Q241*H241</f>
        <v>0</v>
      </c>
      <c r="S241" s="198">
        <v>0</v>
      </c>
      <c r="T241" s="19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0" t="s">
        <v>151</v>
      </c>
      <c r="AT241" s="200" t="s">
        <v>147</v>
      </c>
      <c r="AU241" s="200" t="s">
        <v>88</v>
      </c>
      <c r="AY241" s="18" t="s">
        <v>144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18" t="s">
        <v>86</v>
      </c>
      <c r="BK241" s="201">
        <f>ROUND(I241*H241,2)</f>
        <v>0</v>
      </c>
      <c r="BL241" s="18" t="s">
        <v>151</v>
      </c>
      <c r="BM241" s="200" t="s">
        <v>2132</v>
      </c>
    </row>
    <row r="242" spans="1:65" s="12" customFormat="1" ht="25.9" customHeight="1">
      <c r="B242" s="172"/>
      <c r="C242" s="173"/>
      <c r="D242" s="174" t="s">
        <v>77</v>
      </c>
      <c r="E242" s="175" t="s">
        <v>429</v>
      </c>
      <c r="F242" s="175" t="s">
        <v>430</v>
      </c>
      <c r="G242" s="173"/>
      <c r="H242" s="173"/>
      <c r="I242" s="176"/>
      <c r="J242" s="177">
        <f>BK242</f>
        <v>0</v>
      </c>
      <c r="K242" s="173"/>
      <c r="L242" s="178"/>
      <c r="M242" s="179"/>
      <c r="N242" s="180"/>
      <c r="O242" s="180"/>
      <c r="P242" s="181">
        <f>P243+P249</f>
        <v>0</v>
      </c>
      <c r="Q242" s="180"/>
      <c r="R242" s="181">
        <f>R243+R249</f>
        <v>5.749640000000001E-2</v>
      </c>
      <c r="S242" s="180"/>
      <c r="T242" s="182">
        <f>T243+T249</f>
        <v>0.1</v>
      </c>
      <c r="AR242" s="183" t="s">
        <v>88</v>
      </c>
      <c r="AT242" s="184" t="s">
        <v>77</v>
      </c>
      <c r="AU242" s="184" t="s">
        <v>78</v>
      </c>
      <c r="AY242" s="183" t="s">
        <v>144</v>
      </c>
      <c r="BK242" s="185">
        <f>BK243+BK249</f>
        <v>0</v>
      </c>
    </row>
    <row r="243" spans="1:65" s="12" customFormat="1" ht="22.9" customHeight="1">
      <c r="B243" s="172"/>
      <c r="C243" s="173"/>
      <c r="D243" s="174" t="s">
        <v>77</v>
      </c>
      <c r="E243" s="186" t="s">
        <v>1276</v>
      </c>
      <c r="F243" s="186" t="s">
        <v>1277</v>
      </c>
      <c r="G243" s="173"/>
      <c r="H243" s="173"/>
      <c r="I243" s="176"/>
      <c r="J243" s="187">
        <f>BK243</f>
        <v>0</v>
      </c>
      <c r="K243" s="173"/>
      <c r="L243" s="178"/>
      <c r="M243" s="179"/>
      <c r="N243" s="180"/>
      <c r="O243" s="180"/>
      <c r="P243" s="181">
        <f>SUM(P244:P248)</f>
        <v>0</v>
      </c>
      <c r="Q243" s="180"/>
      <c r="R243" s="181">
        <f>SUM(R244:R248)</f>
        <v>5.7446400000000009E-2</v>
      </c>
      <c r="S243" s="180"/>
      <c r="T243" s="182">
        <f>SUM(T244:T248)</f>
        <v>0</v>
      </c>
      <c r="AR243" s="183" t="s">
        <v>88</v>
      </c>
      <c r="AT243" s="184" t="s">
        <v>77</v>
      </c>
      <c r="AU243" s="184" t="s">
        <v>86</v>
      </c>
      <c r="AY243" s="183" t="s">
        <v>144</v>
      </c>
      <c r="BK243" s="185">
        <f>SUM(BK244:BK248)</f>
        <v>0</v>
      </c>
    </row>
    <row r="244" spans="1:65" s="2" customFormat="1" ht="24.2" customHeight="1">
      <c r="A244" s="35"/>
      <c r="B244" s="36"/>
      <c r="C244" s="188" t="s">
        <v>447</v>
      </c>
      <c r="D244" s="188" t="s">
        <v>147</v>
      </c>
      <c r="E244" s="189" t="s">
        <v>2133</v>
      </c>
      <c r="F244" s="190" t="s">
        <v>2134</v>
      </c>
      <c r="G244" s="191" t="s">
        <v>174</v>
      </c>
      <c r="H244" s="192">
        <v>76.16</v>
      </c>
      <c r="I244" s="193"/>
      <c r="J244" s="194">
        <f>ROUND(I244*H244,2)</f>
        <v>0</v>
      </c>
      <c r="K244" s="195"/>
      <c r="L244" s="40"/>
      <c r="M244" s="196" t="s">
        <v>1</v>
      </c>
      <c r="N244" s="197" t="s">
        <v>43</v>
      </c>
      <c r="O244" s="72"/>
      <c r="P244" s="198">
        <f>O244*H244</f>
        <v>0</v>
      </c>
      <c r="Q244" s="198">
        <v>6.4000000000000005E-4</v>
      </c>
      <c r="R244" s="198">
        <f>Q244*H244</f>
        <v>4.8742400000000005E-2</v>
      </c>
      <c r="S244" s="198">
        <v>0</v>
      </c>
      <c r="T244" s="199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0" t="s">
        <v>14</v>
      </c>
      <c r="AT244" s="200" t="s">
        <v>147</v>
      </c>
      <c r="AU244" s="200" t="s">
        <v>88</v>
      </c>
      <c r="AY244" s="18" t="s">
        <v>144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18" t="s">
        <v>86</v>
      </c>
      <c r="BK244" s="201">
        <f>ROUND(I244*H244,2)</f>
        <v>0</v>
      </c>
      <c r="BL244" s="18" t="s">
        <v>14</v>
      </c>
      <c r="BM244" s="200" t="s">
        <v>2135</v>
      </c>
    </row>
    <row r="245" spans="1:65" s="13" customFormat="1" ht="11.25">
      <c r="B245" s="202"/>
      <c r="C245" s="203"/>
      <c r="D245" s="204" t="s">
        <v>153</v>
      </c>
      <c r="E245" s="205" t="s">
        <v>1</v>
      </c>
      <c r="F245" s="206" t="s">
        <v>2136</v>
      </c>
      <c r="G245" s="203"/>
      <c r="H245" s="207">
        <v>76.16</v>
      </c>
      <c r="I245" s="208"/>
      <c r="J245" s="203"/>
      <c r="K245" s="203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153</v>
      </c>
      <c r="AU245" s="213" t="s">
        <v>88</v>
      </c>
      <c r="AV245" s="13" t="s">
        <v>88</v>
      </c>
      <c r="AW245" s="13" t="s">
        <v>34</v>
      </c>
      <c r="AX245" s="13" t="s">
        <v>86</v>
      </c>
      <c r="AY245" s="213" t="s">
        <v>144</v>
      </c>
    </row>
    <row r="246" spans="1:65" s="2" customFormat="1" ht="24.2" customHeight="1">
      <c r="A246" s="35"/>
      <c r="B246" s="36"/>
      <c r="C246" s="188" t="s">
        <v>451</v>
      </c>
      <c r="D246" s="188" t="s">
        <v>147</v>
      </c>
      <c r="E246" s="189" t="s">
        <v>2137</v>
      </c>
      <c r="F246" s="190" t="s">
        <v>2138</v>
      </c>
      <c r="G246" s="191" t="s">
        <v>217</v>
      </c>
      <c r="H246" s="192">
        <v>54.4</v>
      </c>
      <c r="I246" s="193"/>
      <c r="J246" s="194">
        <f>ROUND(I246*H246,2)</f>
        <v>0</v>
      </c>
      <c r="K246" s="195"/>
      <c r="L246" s="40"/>
      <c r="M246" s="196" t="s">
        <v>1</v>
      </c>
      <c r="N246" s="197" t="s">
        <v>43</v>
      </c>
      <c r="O246" s="72"/>
      <c r="P246" s="198">
        <f>O246*H246</f>
        <v>0</v>
      </c>
      <c r="Q246" s="198">
        <v>1.6000000000000001E-4</v>
      </c>
      <c r="R246" s="198">
        <f>Q246*H246</f>
        <v>8.7039999999999999E-3</v>
      </c>
      <c r="S246" s="198">
        <v>0</v>
      </c>
      <c r="T246" s="199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0" t="s">
        <v>14</v>
      </c>
      <c r="AT246" s="200" t="s">
        <v>147</v>
      </c>
      <c r="AU246" s="200" t="s">
        <v>88</v>
      </c>
      <c r="AY246" s="18" t="s">
        <v>144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18" t="s">
        <v>86</v>
      </c>
      <c r="BK246" s="201">
        <f>ROUND(I246*H246,2)</f>
        <v>0</v>
      </c>
      <c r="BL246" s="18" t="s">
        <v>14</v>
      </c>
      <c r="BM246" s="200" t="s">
        <v>2139</v>
      </c>
    </row>
    <row r="247" spans="1:65" s="13" customFormat="1" ht="11.25">
      <c r="B247" s="202"/>
      <c r="C247" s="203"/>
      <c r="D247" s="204" t="s">
        <v>153</v>
      </c>
      <c r="E247" s="205" t="s">
        <v>1</v>
      </c>
      <c r="F247" s="206" t="s">
        <v>2140</v>
      </c>
      <c r="G247" s="203"/>
      <c r="H247" s="207">
        <v>54.4</v>
      </c>
      <c r="I247" s="208"/>
      <c r="J247" s="203"/>
      <c r="K247" s="203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153</v>
      </c>
      <c r="AU247" s="213" t="s">
        <v>88</v>
      </c>
      <c r="AV247" s="13" t="s">
        <v>88</v>
      </c>
      <c r="AW247" s="13" t="s">
        <v>34</v>
      </c>
      <c r="AX247" s="13" t="s">
        <v>86</v>
      </c>
      <c r="AY247" s="213" t="s">
        <v>144</v>
      </c>
    </row>
    <row r="248" spans="1:65" s="2" customFormat="1" ht="24.2" customHeight="1">
      <c r="A248" s="35"/>
      <c r="B248" s="36"/>
      <c r="C248" s="188" t="s">
        <v>455</v>
      </c>
      <c r="D248" s="188" t="s">
        <v>147</v>
      </c>
      <c r="E248" s="189" t="s">
        <v>2141</v>
      </c>
      <c r="F248" s="190" t="s">
        <v>2142</v>
      </c>
      <c r="G248" s="191" t="s">
        <v>520</v>
      </c>
      <c r="H248" s="261"/>
      <c r="I248" s="193"/>
      <c r="J248" s="194">
        <f>ROUND(I248*H248,2)</f>
        <v>0</v>
      </c>
      <c r="K248" s="195"/>
      <c r="L248" s="40"/>
      <c r="M248" s="196" t="s">
        <v>1</v>
      </c>
      <c r="N248" s="197" t="s">
        <v>43</v>
      </c>
      <c r="O248" s="72"/>
      <c r="P248" s="198">
        <f>O248*H248</f>
        <v>0</v>
      </c>
      <c r="Q248" s="198">
        <v>0</v>
      </c>
      <c r="R248" s="198">
        <f>Q248*H248</f>
        <v>0</v>
      </c>
      <c r="S248" s="198">
        <v>0</v>
      </c>
      <c r="T248" s="199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0" t="s">
        <v>14</v>
      </c>
      <c r="AT248" s="200" t="s">
        <v>147</v>
      </c>
      <c r="AU248" s="200" t="s">
        <v>88</v>
      </c>
      <c r="AY248" s="18" t="s">
        <v>144</v>
      </c>
      <c r="BE248" s="201">
        <f>IF(N248="základní",J248,0)</f>
        <v>0</v>
      </c>
      <c r="BF248" s="201">
        <f>IF(N248="snížená",J248,0)</f>
        <v>0</v>
      </c>
      <c r="BG248" s="201">
        <f>IF(N248="zákl. přenesená",J248,0)</f>
        <v>0</v>
      </c>
      <c r="BH248" s="201">
        <f>IF(N248="sníž. přenesená",J248,0)</f>
        <v>0</v>
      </c>
      <c r="BI248" s="201">
        <f>IF(N248="nulová",J248,0)</f>
        <v>0</v>
      </c>
      <c r="BJ248" s="18" t="s">
        <v>86</v>
      </c>
      <c r="BK248" s="201">
        <f>ROUND(I248*H248,2)</f>
        <v>0</v>
      </c>
      <c r="BL248" s="18" t="s">
        <v>14</v>
      </c>
      <c r="BM248" s="200" t="s">
        <v>2143</v>
      </c>
    </row>
    <row r="249" spans="1:65" s="12" customFormat="1" ht="22.9" customHeight="1">
      <c r="B249" s="172"/>
      <c r="C249" s="173"/>
      <c r="D249" s="174" t="s">
        <v>77</v>
      </c>
      <c r="E249" s="186" t="s">
        <v>619</v>
      </c>
      <c r="F249" s="186" t="s">
        <v>620</v>
      </c>
      <c r="G249" s="173"/>
      <c r="H249" s="173"/>
      <c r="I249" s="176"/>
      <c r="J249" s="187">
        <f>BK249</f>
        <v>0</v>
      </c>
      <c r="K249" s="173"/>
      <c r="L249" s="178"/>
      <c r="M249" s="179"/>
      <c r="N249" s="180"/>
      <c r="O249" s="180"/>
      <c r="P249" s="181">
        <f>SUM(P250:P251)</f>
        <v>0</v>
      </c>
      <c r="Q249" s="180"/>
      <c r="R249" s="181">
        <f>SUM(R250:R251)</f>
        <v>5.0000000000000002E-5</v>
      </c>
      <c r="S249" s="180"/>
      <c r="T249" s="182">
        <f>SUM(T250:T251)</f>
        <v>0.1</v>
      </c>
      <c r="AR249" s="183" t="s">
        <v>88</v>
      </c>
      <c r="AT249" s="184" t="s">
        <v>77</v>
      </c>
      <c r="AU249" s="184" t="s">
        <v>86</v>
      </c>
      <c r="AY249" s="183" t="s">
        <v>144</v>
      </c>
      <c r="BK249" s="185">
        <f>SUM(BK250:BK251)</f>
        <v>0</v>
      </c>
    </row>
    <row r="250" spans="1:65" s="2" customFormat="1" ht="24.2" customHeight="1">
      <c r="A250" s="35"/>
      <c r="B250" s="36"/>
      <c r="C250" s="188" t="s">
        <v>460</v>
      </c>
      <c r="D250" s="188" t="s">
        <v>147</v>
      </c>
      <c r="E250" s="189" t="s">
        <v>2144</v>
      </c>
      <c r="F250" s="190" t="s">
        <v>2145</v>
      </c>
      <c r="G250" s="191" t="s">
        <v>281</v>
      </c>
      <c r="H250" s="192">
        <v>1</v>
      </c>
      <c r="I250" s="193"/>
      <c r="J250" s="194">
        <f>ROUND(I250*H250,2)</f>
        <v>0</v>
      </c>
      <c r="K250" s="195"/>
      <c r="L250" s="40"/>
      <c r="M250" s="196" t="s">
        <v>1</v>
      </c>
      <c r="N250" s="197" t="s">
        <v>43</v>
      </c>
      <c r="O250" s="72"/>
      <c r="P250" s="198">
        <f>O250*H250</f>
        <v>0</v>
      </c>
      <c r="Q250" s="198">
        <v>5.0000000000000002E-5</v>
      </c>
      <c r="R250" s="198">
        <f>Q250*H250</f>
        <v>5.0000000000000002E-5</v>
      </c>
      <c r="S250" s="198">
        <v>0</v>
      </c>
      <c r="T250" s="199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0" t="s">
        <v>14</v>
      </c>
      <c r="AT250" s="200" t="s">
        <v>147</v>
      </c>
      <c r="AU250" s="200" t="s">
        <v>88</v>
      </c>
      <c r="AY250" s="18" t="s">
        <v>144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18" t="s">
        <v>86</v>
      </c>
      <c r="BK250" s="201">
        <f>ROUND(I250*H250,2)</f>
        <v>0</v>
      </c>
      <c r="BL250" s="18" t="s">
        <v>14</v>
      </c>
      <c r="BM250" s="200" t="s">
        <v>2146</v>
      </c>
    </row>
    <row r="251" spans="1:65" s="2" customFormat="1" ht="37.9" customHeight="1">
      <c r="A251" s="35"/>
      <c r="B251" s="36"/>
      <c r="C251" s="188" t="s">
        <v>465</v>
      </c>
      <c r="D251" s="188" t="s">
        <v>147</v>
      </c>
      <c r="E251" s="189" t="s">
        <v>2147</v>
      </c>
      <c r="F251" s="190" t="s">
        <v>2148</v>
      </c>
      <c r="G251" s="191" t="s">
        <v>669</v>
      </c>
      <c r="H251" s="192">
        <v>100</v>
      </c>
      <c r="I251" s="193"/>
      <c r="J251" s="194">
        <f>ROUND(I251*H251,2)</f>
        <v>0</v>
      </c>
      <c r="K251" s="195"/>
      <c r="L251" s="40"/>
      <c r="M251" s="196" t="s">
        <v>1</v>
      </c>
      <c r="N251" s="197" t="s">
        <v>43</v>
      </c>
      <c r="O251" s="72"/>
      <c r="P251" s="198">
        <f>O251*H251</f>
        <v>0</v>
      </c>
      <c r="Q251" s="198">
        <v>0</v>
      </c>
      <c r="R251" s="198">
        <f>Q251*H251</f>
        <v>0</v>
      </c>
      <c r="S251" s="198">
        <v>1E-3</v>
      </c>
      <c r="T251" s="199">
        <f>S251*H251</f>
        <v>0.1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0" t="s">
        <v>14</v>
      </c>
      <c r="AT251" s="200" t="s">
        <v>147</v>
      </c>
      <c r="AU251" s="200" t="s">
        <v>88</v>
      </c>
      <c r="AY251" s="18" t="s">
        <v>144</v>
      </c>
      <c r="BE251" s="201">
        <f>IF(N251="základní",J251,0)</f>
        <v>0</v>
      </c>
      <c r="BF251" s="201">
        <f>IF(N251="snížená",J251,0)</f>
        <v>0</v>
      </c>
      <c r="BG251" s="201">
        <f>IF(N251="zákl. přenesená",J251,0)</f>
        <v>0</v>
      </c>
      <c r="BH251" s="201">
        <f>IF(N251="sníž. přenesená",J251,0)</f>
        <v>0</v>
      </c>
      <c r="BI251" s="201">
        <f>IF(N251="nulová",J251,0)</f>
        <v>0</v>
      </c>
      <c r="BJ251" s="18" t="s">
        <v>86</v>
      </c>
      <c r="BK251" s="201">
        <f>ROUND(I251*H251,2)</f>
        <v>0</v>
      </c>
      <c r="BL251" s="18" t="s">
        <v>14</v>
      </c>
      <c r="BM251" s="200" t="s">
        <v>2149</v>
      </c>
    </row>
    <row r="252" spans="1:65" s="12" customFormat="1" ht="25.9" customHeight="1">
      <c r="B252" s="172"/>
      <c r="C252" s="173"/>
      <c r="D252" s="174" t="s">
        <v>77</v>
      </c>
      <c r="E252" s="175" t="s">
        <v>1083</v>
      </c>
      <c r="F252" s="175" t="s">
        <v>2150</v>
      </c>
      <c r="G252" s="173"/>
      <c r="H252" s="173"/>
      <c r="I252" s="176"/>
      <c r="J252" s="177">
        <f>BK252</f>
        <v>0</v>
      </c>
      <c r="K252" s="173"/>
      <c r="L252" s="178"/>
      <c r="M252" s="179"/>
      <c r="N252" s="180"/>
      <c r="O252" s="180"/>
      <c r="P252" s="181">
        <f>SUM(P253:P257)</f>
        <v>0</v>
      </c>
      <c r="Q252" s="180"/>
      <c r="R252" s="181">
        <f>SUM(R253:R257)</f>
        <v>0</v>
      </c>
      <c r="S252" s="180"/>
      <c r="T252" s="182">
        <f>SUM(T253:T257)</f>
        <v>0</v>
      </c>
      <c r="AR252" s="183" t="s">
        <v>151</v>
      </c>
      <c r="AT252" s="184" t="s">
        <v>77</v>
      </c>
      <c r="AU252" s="184" t="s">
        <v>78</v>
      </c>
      <c r="AY252" s="183" t="s">
        <v>144</v>
      </c>
      <c r="BK252" s="185">
        <f>SUM(BK253:BK257)</f>
        <v>0</v>
      </c>
    </row>
    <row r="253" spans="1:65" s="2" customFormat="1" ht="37.9" customHeight="1">
      <c r="A253" s="35"/>
      <c r="B253" s="36"/>
      <c r="C253" s="188" t="s">
        <v>469</v>
      </c>
      <c r="D253" s="188" t="s">
        <v>147</v>
      </c>
      <c r="E253" s="189" t="s">
        <v>2151</v>
      </c>
      <c r="F253" s="190" t="s">
        <v>2152</v>
      </c>
      <c r="G253" s="191" t="s">
        <v>281</v>
      </c>
      <c r="H253" s="192">
        <v>1</v>
      </c>
      <c r="I253" s="193"/>
      <c r="J253" s="194">
        <f>ROUND(I253*H253,2)</f>
        <v>0</v>
      </c>
      <c r="K253" s="195"/>
      <c r="L253" s="40"/>
      <c r="M253" s="196" t="s">
        <v>1</v>
      </c>
      <c r="N253" s="197" t="s">
        <v>43</v>
      </c>
      <c r="O253" s="72"/>
      <c r="P253" s="198">
        <f>O253*H253</f>
        <v>0</v>
      </c>
      <c r="Q253" s="198">
        <v>0</v>
      </c>
      <c r="R253" s="198">
        <f>Q253*H253</f>
        <v>0</v>
      </c>
      <c r="S253" s="198">
        <v>0</v>
      </c>
      <c r="T253" s="199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0" t="s">
        <v>2153</v>
      </c>
      <c r="AT253" s="200" t="s">
        <v>147</v>
      </c>
      <c r="AU253" s="200" t="s">
        <v>86</v>
      </c>
      <c r="AY253" s="18" t="s">
        <v>144</v>
      </c>
      <c r="BE253" s="201">
        <f>IF(N253="základní",J253,0)</f>
        <v>0</v>
      </c>
      <c r="BF253" s="201">
        <f>IF(N253="snížená",J253,0)</f>
        <v>0</v>
      </c>
      <c r="BG253" s="201">
        <f>IF(N253="zákl. přenesená",J253,0)</f>
        <v>0</v>
      </c>
      <c r="BH253" s="201">
        <f>IF(N253="sníž. přenesená",J253,0)</f>
        <v>0</v>
      </c>
      <c r="BI253" s="201">
        <f>IF(N253="nulová",J253,0)</f>
        <v>0</v>
      </c>
      <c r="BJ253" s="18" t="s">
        <v>86</v>
      </c>
      <c r="BK253" s="201">
        <f>ROUND(I253*H253,2)</f>
        <v>0</v>
      </c>
      <c r="BL253" s="18" t="s">
        <v>2153</v>
      </c>
      <c r="BM253" s="200" t="s">
        <v>2154</v>
      </c>
    </row>
    <row r="254" spans="1:65" s="2" customFormat="1" ht="62.65" customHeight="1">
      <c r="A254" s="35"/>
      <c r="B254" s="36"/>
      <c r="C254" s="188" t="s">
        <v>476</v>
      </c>
      <c r="D254" s="188" t="s">
        <v>147</v>
      </c>
      <c r="E254" s="189" t="s">
        <v>2155</v>
      </c>
      <c r="F254" s="190" t="s">
        <v>2156</v>
      </c>
      <c r="G254" s="191" t="s">
        <v>281</v>
      </c>
      <c r="H254" s="192">
        <v>1</v>
      </c>
      <c r="I254" s="193"/>
      <c r="J254" s="194">
        <f>ROUND(I254*H254,2)</f>
        <v>0</v>
      </c>
      <c r="K254" s="195"/>
      <c r="L254" s="40"/>
      <c r="M254" s="196" t="s">
        <v>1</v>
      </c>
      <c r="N254" s="197" t="s">
        <v>43</v>
      </c>
      <c r="O254" s="72"/>
      <c r="P254" s="198">
        <f>O254*H254</f>
        <v>0</v>
      </c>
      <c r="Q254" s="198">
        <v>0</v>
      </c>
      <c r="R254" s="198">
        <f>Q254*H254</f>
        <v>0</v>
      </c>
      <c r="S254" s="198">
        <v>0</v>
      </c>
      <c r="T254" s="199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0" t="s">
        <v>2153</v>
      </c>
      <c r="AT254" s="200" t="s">
        <v>147</v>
      </c>
      <c r="AU254" s="200" t="s">
        <v>86</v>
      </c>
      <c r="AY254" s="18" t="s">
        <v>144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8" t="s">
        <v>86</v>
      </c>
      <c r="BK254" s="201">
        <f>ROUND(I254*H254,2)</f>
        <v>0</v>
      </c>
      <c r="BL254" s="18" t="s">
        <v>2153</v>
      </c>
      <c r="BM254" s="200" t="s">
        <v>2157</v>
      </c>
    </row>
    <row r="255" spans="1:65" s="2" customFormat="1" ht="19.5">
      <c r="A255" s="35"/>
      <c r="B255" s="36"/>
      <c r="C255" s="37"/>
      <c r="D255" s="204" t="s">
        <v>159</v>
      </c>
      <c r="E255" s="37"/>
      <c r="F255" s="214" t="s">
        <v>2158</v>
      </c>
      <c r="G255" s="37"/>
      <c r="H255" s="37"/>
      <c r="I255" s="215"/>
      <c r="J255" s="37"/>
      <c r="K255" s="37"/>
      <c r="L255" s="40"/>
      <c r="M255" s="216"/>
      <c r="N255" s="217"/>
      <c r="O255" s="72"/>
      <c r="P255" s="72"/>
      <c r="Q255" s="72"/>
      <c r="R255" s="72"/>
      <c r="S255" s="72"/>
      <c r="T255" s="73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159</v>
      </c>
      <c r="AU255" s="18" t="s">
        <v>86</v>
      </c>
    </row>
    <row r="256" spans="1:65" s="2" customFormat="1" ht="49.15" customHeight="1">
      <c r="A256" s="35"/>
      <c r="B256" s="36"/>
      <c r="C256" s="188" t="s">
        <v>483</v>
      </c>
      <c r="D256" s="188" t="s">
        <v>147</v>
      </c>
      <c r="E256" s="189" t="s">
        <v>2159</v>
      </c>
      <c r="F256" s="190" t="s">
        <v>2160</v>
      </c>
      <c r="G256" s="191" t="s">
        <v>281</v>
      </c>
      <c r="H256" s="192">
        <v>1</v>
      </c>
      <c r="I256" s="193"/>
      <c r="J256" s="194">
        <f>ROUND(I256*H256,2)</f>
        <v>0</v>
      </c>
      <c r="K256" s="195"/>
      <c r="L256" s="40"/>
      <c r="M256" s="196" t="s">
        <v>1</v>
      </c>
      <c r="N256" s="197" t="s">
        <v>43</v>
      </c>
      <c r="O256" s="72"/>
      <c r="P256" s="198">
        <f>O256*H256</f>
        <v>0</v>
      </c>
      <c r="Q256" s="198">
        <v>0</v>
      </c>
      <c r="R256" s="198">
        <f>Q256*H256</f>
        <v>0</v>
      </c>
      <c r="S256" s="198">
        <v>0</v>
      </c>
      <c r="T256" s="199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0" t="s">
        <v>2153</v>
      </c>
      <c r="AT256" s="200" t="s">
        <v>147</v>
      </c>
      <c r="AU256" s="200" t="s">
        <v>86</v>
      </c>
      <c r="AY256" s="18" t="s">
        <v>144</v>
      </c>
      <c r="BE256" s="201">
        <f>IF(N256="základní",J256,0)</f>
        <v>0</v>
      </c>
      <c r="BF256" s="201">
        <f>IF(N256="snížená",J256,0)</f>
        <v>0</v>
      </c>
      <c r="BG256" s="201">
        <f>IF(N256="zákl. přenesená",J256,0)</f>
        <v>0</v>
      </c>
      <c r="BH256" s="201">
        <f>IF(N256="sníž. přenesená",J256,0)</f>
        <v>0</v>
      </c>
      <c r="BI256" s="201">
        <f>IF(N256="nulová",J256,0)</f>
        <v>0</v>
      </c>
      <c r="BJ256" s="18" t="s">
        <v>86</v>
      </c>
      <c r="BK256" s="201">
        <f>ROUND(I256*H256,2)</f>
        <v>0</v>
      </c>
      <c r="BL256" s="18" t="s">
        <v>2153</v>
      </c>
      <c r="BM256" s="200" t="s">
        <v>2161</v>
      </c>
    </row>
    <row r="257" spans="1:47" s="2" customFormat="1" ht="19.5">
      <c r="A257" s="35"/>
      <c r="B257" s="36"/>
      <c r="C257" s="37"/>
      <c r="D257" s="204" t="s">
        <v>159</v>
      </c>
      <c r="E257" s="37"/>
      <c r="F257" s="214" t="s">
        <v>2162</v>
      </c>
      <c r="G257" s="37"/>
      <c r="H257" s="37"/>
      <c r="I257" s="215"/>
      <c r="J257" s="37"/>
      <c r="K257" s="37"/>
      <c r="L257" s="40"/>
      <c r="M257" s="262"/>
      <c r="N257" s="263"/>
      <c r="O257" s="264"/>
      <c r="P257" s="264"/>
      <c r="Q257" s="264"/>
      <c r="R257" s="264"/>
      <c r="S257" s="264"/>
      <c r="T257" s="265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159</v>
      </c>
      <c r="AU257" s="18" t="s">
        <v>86</v>
      </c>
    </row>
    <row r="258" spans="1:47" s="2" customFormat="1" ht="6.95" customHeight="1">
      <c r="A258" s="35"/>
      <c r="B258" s="55"/>
      <c r="C258" s="56"/>
      <c r="D258" s="56"/>
      <c r="E258" s="56"/>
      <c r="F258" s="56"/>
      <c r="G258" s="56"/>
      <c r="H258" s="56"/>
      <c r="I258" s="56"/>
      <c r="J258" s="56"/>
      <c r="K258" s="56"/>
      <c r="L258" s="40"/>
      <c r="M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</row>
  </sheetData>
  <sheetProtection algorithmName="SHA-512" hashValue="snex7ufJBvkbYHSHUXOf79+am2Qj5QXWPWQTlGiz00p3EsPs4mRgIQ8rv/GaO6wsOsliPt+a5dBlILXuatz8HA==" saltValue="GrlSgEbc71zRzFjhEnoVC5Ceyz35CegKmuzCv1FenDOvG9hPIu8mPJte97quqppVXCkVReXtBpp91EjZW0IQiQ==" spinCount="100000" sheet="1" objects="1" scenarios="1" formatColumns="0" formatRows="0" autoFilter="0"/>
  <autoFilter ref="C130:K257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8" t="s">
        <v>103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>
      <c r="B4" s="21"/>
      <c r="D4" s="111" t="s">
        <v>104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11" t="str">
        <f>'Rekapitulace stavby'!K6</f>
        <v>Středokluky ON - oprava</v>
      </c>
      <c r="F7" s="312"/>
      <c r="G7" s="312"/>
      <c r="H7" s="312"/>
      <c r="L7" s="21"/>
    </row>
    <row r="8" spans="1:46" s="2" customFormat="1" ht="12" customHeight="1">
      <c r="A8" s="35"/>
      <c r="B8" s="40"/>
      <c r="C8" s="35"/>
      <c r="D8" s="113" t="s">
        <v>105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3" t="s">
        <v>2163</v>
      </c>
      <c r="F9" s="314"/>
      <c r="G9" s="314"/>
      <c r="H9" s="314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26. 10. 2020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5" t="str">
        <f>'Rekapitulace stavby'!E14</f>
        <v>Vyplň údaj</v>
      </c>
      <c r="F18" s="316"/>
      <c r="G18" s="316"/>
      <c r="H18" s="316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36</v>
      </c>
      <c r="F24" s="35"/>
      <c r="G24" s="35"/>
      <c r="H24" s="35"/>
      <c r="I24" s="113" t="s">
        <v>28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7" t="s">
        <v>1</v>
      </c>
      <c r="F27" s="317"/>
      <c r="G27" s="317"/>
      <c r="H27" s="317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ROUND(J121,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42</v>
      </c>
      <c r="E33" s="113" t="s">
        <v>43</v>
      </c>
      <c r="F33" s="124">
        <f>ROUND((SUM(BE121:BE134)),  2)</f>
        <v>0</v>
      </c>
      <c r="G33" s="35"/>
      <c r="H33" s="35"/>
      <c r="I33" s="125">
        <v>0.21</v>
      </c>
      <c r="J33" s="124">
        <f>ROUND(((SUM(BE121:BE134))*I33),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44</v>
      </c>
      <c r="F34" s="124">
        <f>ROUND((SUM(BF121:BF134)),  2)</f>
        <v>0</v>
      </c>
      <c r="G34" s="35"/>
      <c r="H34" s="35"/>
      <c r="I34" s="125">
        <v>0.15</v>
      </c>
      <c r="J34" s="124">
        <f>ROUND(((SUM(BF121:BF134))*I34),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45</v>
      </c>
      <c r="F35" s="124">
        <f>ROUND((SUM(BG121:BG134)),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46</v>
      </c>
      <c r="F36" s="124">
        <f>ROUND((SUM(BH121:BH134)),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ROUND((SUM(BI121:BI134)),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8" t="str">
        <f>E7</f>
        <v>Středokluky ON - oprava</v>
      </c>
      <c r="F85" s="319"/>
      <c r="G85" s="319"/>
      <c r="H85" s="319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105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0" t="str">
        <f>E9</f>
        <v>SO.06 - VRN</v>
      </c>
      <c r="F87" s="320"/>
      <c r="G87" s="320"/>
      <c r="H87" s="320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Středokluky</v>
      </c>
      <c r="G89" s="37"/>
      <c r="H89" s="37"/>
      <c r="I89" s="30" t="s">
        <v>22</v>
      </c>
      <c r="J89" s="67" t="str">
        <f>IF(J12="","",J12)</f>
        <v>26. 10. 2020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L. Malý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108</v>
      </c>
      <c r="D94" s="145"/>
      <c r="E94" s="145"/>
      <c r="F94" s="145"/>
      <c r="G94" s="145"/>
      <c r="H94" s="145"/>
      <c r="I94" s="145"/>
      <c r="J94" s="146" t="s">
        <v>109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110</v>
      </c>
      <c r="D96" s="37"/>
      <c r="E96" s="37"/>
      <c r="F96" s="37"/>
      <c r="G96" s="37"/>
      <c r="H96" s="37"/>
      <c r="I96" s="37"/>
      <c r="J96" s="85">
        <f>J121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111</v>
      </c>
    </row>
    <row r="97" spans="1:31" s="9" customFormat="1" ht="24.95" customHeight="1">
      <c r="B97" s="148"/>
      <c r="C97" s="149"/>
      <c r="D97" s="150" t="s">
        <v>2164</v>
      </c>
      <c r="E97" s="151"/>
      <c r="F97" s="151"/>
      <c r="G97" s="151"/>
      <c r="H97" s="151"/>
      <c r="I97" s="151"/>
      <c r="J97" s="152">
        <f>J122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2165</v>
      </c>
      <c r="E98" s="157"/>
      <c r="F98" s="157"/>
      <c r="G98" s="157"/>
      <c r="H98" s="157"/>
      <c r="I98" s="157"/>
      <c r="J98" s="158">
        <f>J123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2166</v>
      </c>
      <c r="E99" s="157"/>
      <c r="F99" s="157"/>
      <c r="G99" s="157"/>
      <c r="H99" s="157"/>
      <c r="I99" s="157"/>
      <c r="J99" s="158">
        <f>J127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2167</v>
      </c>
      <c r="E100" s="157"/>
      <c r="F100" s="157"/>
      <c r="G100" s="157"/>
      <c r="H100" s="157"/>
      <c r="I100" s="157"/>
      <c r="J100" s="158">
        <f>J130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2168</v>
      </c>
      <c r="E101" s="157"/>
      <c r="F101" s="157"/>
      <c r="G101" s="157"/>
      <c r="H101" s="157"/>
      <c r="I101" s="157"/>
      <c r="J101" s="158">
        <f>J132</f>
        <v>0</v>
      </c>
      <c r="K101" s="155"/>
      <c r="L101" s="159"/>
    </row>
    <row r="102" spans="1:31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31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4.95" customHeight="1">
      <c r="A108" s="35"/>
      <c r="B108" s="36"/>
      <c r="C108" s="24" t="s">
        <v>129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18" t="str">
        <f>E7</f>
        <v>Středokluky ON - oprava</v>
      </c>
      <c r="F111" s="319"/>
      <c r="G111" s="319"/>
      <c r="H111" s="319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105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270" t="str">
        <f>E9</f>
        <v>SO.06 - VRN</v>
      </c>
      <c r="F113" s="320"/>
      <c r="G113" s="320"/>
      <c r="H113" s="320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20</v>
      </c>
      <c r="D115" s="37"/>
      <c r="E115" s="37"/>
      <c r="F115" s="28" t="str">
        <f>F12</f>
        <v>Středokluky</v>
      </c>
      <c r="G115" s="37"/>
      <c r="H115" s="37"/>
      <c r="I115" s="30" t="s">
        <v>22</v>
      </c>
      <c r="J115" s="67" t="str">
        <f>IF(J12="","",J12)</f>
        <v>26. 10. 2020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24</v>
      </c>
      <c r="D117" s="37"/>
      <c r="E117" s="37"/>
      <c r="F117" s="28" t="str">
        <f>E15</f>
        <v>Správa železnic, státní organizace</v>
      </c>
      <c r="G117" s="37"/>
      <c r="H117" s="37"/>
      <c r="I117" s="30" t="s">
        <v>32</v>
      </c>
      <c r="J117" s="33" t="str">
        <f>E21</f>
        <v xml:space="preserve"> 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30</v>
      </c>
      <c r="D118" s="37"/>
      <c r="E118" s="37"/>
      <c r="F118" s="28" t="str">
        <f>IF(E18="","",E18)</f>
        <v>Vyplň údaj</v>
      </c>
      <c r="G118" s="37"/>
      <c r="H118" s="37"/>
      <c r="I118" s="30" t="s">
        <v>35</v>
      </c>
      <c r="J118" s="33" t="str">
        <f>E24</f>
        <v>L. Malý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60"/>
      <c r="B120" s="161"/>
      <c r="C120" s="162" t="s">
        <v>130</v>
      </c>
      <c r="D120" s="163" t="s">
        <v>63</v>
      </c>
      <c r="E120" s="163" t="s">
        <v>59</v>
      </c>
      <c r="F120" s="163" t="s">
        <v>60</v>
      </c>
      <c r="G120" s="163" t="s">
        <v>131</v>
      </c>
      <c r="H120" s="163" t="s">
        <v>132</v>
      </c>
      <c r="I120" s="163" t="s">
        <v>133</v>
      </c>
      <c r="J120" s="164" t="s">
        <v>109</v>
      </c>
      <c r="K120" s="165" t="s">
        <v>134</v>
      </c>
      <c r="L120" s="166"/>
      <c r="M120" s="76" t="s">
        <v>1</v>
      </c>
      <c r="N120" s="77" t="s">
        <v>42</v>
      </c>
      <c r="O120" s="77" t="s">
        <v>135</v>
      </c>
      <c r="P120" s="77" t="s">
        <v>136</v>
      </c>
      <c r="Q120" s="77" t="s">
        <v>137</v>
      </c>
      <c r="R120" s="77" t="s">
        <v>138</v>
      </c>
      <c r="S120" s="77" t="s">
        <v>139</v>
      </c>
      <c r="T120" s="78" t="s">
        <v>140</v>
      </c>
      <c r="U120" s="160"/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/>
    </row>
    <row r="121" spans="1:65" s="2" customFormat="1" ht="22.9" customHeight="1">
      <c r="A121" s="35"/>
      <c r="B121" s="36"/>
      <c r="C121" s="83" t="s">
        <v>141</v>
      </c>
      <c r="D121" s="37"/>
      <c r="E121" s="37"/>
      <c r="F121" s="37"/>
      <c r="G121" s="37"/>
      <c r="H121" s="37"/>
      <c r="I121" s="37"/>
      <c r="J121" s="167">
        <f>BK121</f>
        <v>0</v>
      </c>
      <c r="K121" s="37"/>
      <c r="L121" s="40"/>
      <c r="M121" s="79"/>
      <c r="N121" s="168"/>
      <c r="O121" s="80"/>
      <c r="P121" s="169">
        <f>P122</f>
        <v>0</v>
      </c>
      <c r="Q121" s="80"/>
      <c r="R121" s="169">
        <f>R122</f>
        <v>0</v>
      </c>
      <c r="S121" s="80"/>
      <c r="T121" s="170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77</v>
      </c>
      <c r="AU121" s="18" t="s">
        <v>111</v>
      </c>
      <c r="BK121" s="171">
        <f>BK122</f>
        <v>0</v>
      </c>
    </row>
    <row r="122" spans="1:65" s="12" customFormat="1" ht="25.9" customHeight="1">
      <c r="B122" s="172"/>
      <c r="C122" s="173"/>
      <c r="D122" s="174" t="s">
        <v>77</v>
      </c>
      <c r="E122" s="175" t="s">
        <v>102</v>
      </c>
      <c r="F122" s="175" t="s">
        <v>2169</v>
      </c>
      <c r="G122" s="173"/>
      <c r="H122" s="173"/>
      <c r="I122" s="176"/>
      <c r="J122" s="177">
        <f>BK122</f>
        <v>0</v>
      </c>
      <c r="K122" s="173"/>
      <c r="L122" s="178"/>
      <c r="M122" s="179"/>
      <c r="N122" s="180"/>
      <c r="O122" s="180"/>
      <c r="P122" s="181">
        <f>P123+P127+P130+P132</f>
        <v>0</v>
      </c>
      <c r="Q122" s="180"/>
      <c r="R122" s="181">
        <f>R123+R127+R130+R132</f>
        <v>0</v>
      </c>
      <c r="S122" s="180"/>
      <c r="T122" s="182">
        <f>T123+T127+T130+T132</f>
        <v>0</v>
      </c>
      <c r="AR122" s="183" t="s">
        <v>163</v>
      </c>
      <c r="AT122" s="184" t="s">
        <v>77</v>
      </c>
      <c r="AU122" s="184" t="s">
        <v>78</v>
      </c>
      <c r="AY122" s="183" t="s">
        <v>144</v>
      </c>
      <c r="BK122" s="185">
        <f>BK123+BK127+BK130+BK132</f>
        <v>0</v>
      </c>
    </row>
    <row r="123" spans="1:65" s="12" customFormat="1" ht="22.9" customHeight="1">
      <c r="B123" s="172"/>
      <c r="C123" s="173"/>
      <c r="D123" s="174" t="s">
        <v>77</v>
      </c>
      <c r="E123" s="186" t="s">
        <v>2170</v>
      </c>
      <c r="F123" s="186" t="s">
        <v>2171</v>
      </c>
      <c r="G123" s="173"/>
      <c r="H123" s="173"/>
      <c r="I123" s="176"/>
      <c r="J123" s="187">
        <f>BK123</f>
        <v>0</v>
      </c>
      <c r="K123" s="173"/>
      <c r="L123" s="178"/>
      <c r="M123" s="179"/>
      <c r="N123" s="180"/>
      <c r="O123" s="180"/>
      <c r="P123" s="181">
        <f>SUM(P124:P126)</f>
        <v>0</v>
      </c>
      <c r="Q123" s="180"/>
      <c r="R123" s="181">
        <f>SUM(R124:R126)</f>
        <v>0</v>
      </c>
      <c r="S123" s="180"/>
      <c r="T123" s="182">
        <f>SUM(T124:T126)</f>
        <v>0</v>
      </c>
      <c r="AR123" s="183" t="s">
        <v>163</v>
      </c>
      <c r="AT123" s="184" t="s">
        <v>77</v>
      </c>
      <c r="AU123" s="184" t="s">
        <v>86</v>
      </c>
      <c r="AY123" s="183" t="s">
        <v>144</v>
      </c>
      <c r="BK123" s="185">
        <f>SUM(BK124:BK126)</f>
        <v>0</v>
      </c>
    </row>
    <row r="124" spans="1:65" s="2" customFormat="1" ht="14.45" customHeight="1">
      <c r="A124" s="35"/>
      <c r="B124" s="36"/>
      <c r="C124" s="188" t="s">
        <v>86</v>
      </c>
      <c r="D124" s="188" t="s">
        <v>147</v>
      </c>
      <c r="E124" s="189" t="s">
        <v>2172</v>
      </c>
      <c r="F124" s="190" t="s">
        <v>2171</v>
      </c>
      <c r="G124" s="191" t="s">
        <v>2173</v>
      </c>
      <c r="H124" s="192">
        <v>1</v>
      </c>
      <c r="I124" s="193"/>
      <c r="J124" s="194">
        <f>ROUND(I124*H124,2)</f>
        <v>0</v>
      </c>
      <c r="K124" s="195"/>
      <c r="L124" s="40"/>
      <c r="M124" s="196" t="s">
        <v>1</v>
      </c>
      <c r="N124" s="197" t="s">
        <v>43</v>
      </c>
      <c r="O124" s="72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0" t="s">
        <v>151</v>
      </c>
      <c r="AT124" s="200" t="s">
        <v>147</v>
      </c>
      <c r="AU124" s="200" t="s">
        <v>88</v>
      </c>
      <c r="AY124" s="18" t="s">
        <v>144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8" t="s">
        <v>86</v>
      </c>
      <c r="BK124" s="201">
        <f>ROUND(I124*H124,2)</f>
        <v>0</v>
      </c>
      <c r="BL124" s="18" t="s">
        <v>151</v>
      </c>
      <c r="BM124" s="200" t="s">
        <v>2174</v>
      </c>
    </row>
    <row r="125" spans="1:65" s="2" customFormat="1" ht="39">
      <c r="A125" s="35"/>
      <c r="B125" s="36"/>
      <c r="C125" s="37"/>
      <c r="D125" s="204" t="s">
        <v>159</v>
      </c>
      <c r="E125" s="37"/>
      <c r="F125" s="214" t="s">
        <v>2175</v>
      </c>
      <c r="G125" s="37"/>
      <c r="H125" s="37"/>
      <c r="I125" s="215"/>
      <c r="J125" s="37"/>
      <c r="K125" s="37"/>
      <c r="L125" s="40"/>
      <c r="M125" s="216"/>
      <c r="N125" s="217"/>
      <c r="O125" s="72"/>
      <c r="P125" s="72"/>
      <c r="Q125" s="72"/>
      <c r="R125" s="72"/>
      <c r="S125" s="72"/>
      <c r="T125" s="73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159</v>
      </c>
      <c r="AU125" s="18" t="s">
        <v>88</v>
      </c>
    </row>
    <row r="126" spans="1:65" s="2" customFormat="1" ht="24.2" customHeight="1">
      <c r="A126" s="35"/>
      <c r="B126" s="36"/>
      <c r="C126" s="188" t="s">
        <v>88</v>
      </c>
      <c r="D126" s="188" t="s">
        <v>147</v>
      </c>
      <c r="E126" s="189" t="s">
        <v>2176</v>
      </c>
      <c r="F126" s="190" t="s">
        <v>2177</v>
      </c>
      <c r="G126" s="191" t="s">
        <v>2173</v>
      </c>
      <c r="H126" s="192">
        <v>1</v>
      </c>
      <c r="I126" s="193"/>
      <c r="J126" s="194">
        <f>ROUND(I126*H126,2)</f>
        <v>0</v>
      </c>
      <c r="K126" s="195"/>
      <c r="L126" s="40"/>
      <c r="M126" s="196" t="s">
        <v>1</v>
      </c>
      <c r="N126" s="197" t="s">
        <v>43</v>
      </c>
      <c r="O126" s="72"/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0" t="s">
        <v>2153</v>
      </c>
      <c r="AT126" s="200" t="s">
        <v>147</v>
      </c>
      <c r="AU126" s="200" t="s">
        <v>88</v>
      </c>
      <c r="AY126" s="18" t="s">
        <v>144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8" t="s">
        <v>86</v>
      </c>
      <c r="BK126" s="201">
        <f>ROUND(I126*H126,2)</f>
        <v>0</v>
      </c>
      <c r="BL126" s="18" t="s">
        <v>2153</v>
      </c>
      <c r="BM126" s="200" t="s">
        <v>2178</v>
      </c>
    </row>
    <row r="127" spans="1:65" s="12" customFormat="1" ht="22.9" customHeight="1">
      <c r="B127" s="172"/>
      <c r="C127" s="173"/>
      <c r="D127" s="174" t="s">
        <v>77</v>
      </c>
      <c r="E127" s="186" t="s">
        <v>2179</v>
      </c>
      <c r="F127" s="186" t="s">
        <v>2180</v>
      </c>
      <c r="G127" s="173"/>
      <c r="H127" s="173"/>
      <c r="I127" s="176"/>
      <c r="J127" s="187">
        <f>BK127</f>
        <v>0</v>
      </c>
      <c r="K127" s="173"/>
      <c r="L127" s="178"/>
      <c r="M127" s="179"/>
      <c r="N127" s="180"/>
      <c r="O127" s="180"/>
      <c r="P127" s="181">
        <f>SUM(P128:P129)</f>
        <v>0</v>
      </c>
      <c r="Q127" s="180"/>
      <c r="R127" s="181">
        <f>SUM(R128:R129)</f>
        <v>0</v>
      </c>
      <c r="S127" s="180"/>
      <c r="T127" s="182">
        <f>SUM(T128:T129)</f>
        <v>0</v>
      </c>
      <c r="AR127" s="183" t="s">
        <v>163</v>
      </c>
      <c r="AT127" s="184" t="s">
        <v>77</v>
      </c>
      <c r="AU127" s="184" t="s">
        <v>86</v>
      </c>
      <c r="AY127" s="183" t="s">
        <v>144</v>
      </c>
      <c r="BK127" s="185">
        <f>SUM(BK128:BK129)</f>
        <v>0</v>
      </c>
    </row>
    <row r="128" spans="1:65" s="2" customFormat="1" ht="14.45" customHeight="1">
      <c r="A128" s="35"/>
      <c r="B128" s="36"/>
      <c r="C128" s="188" t="s">
        <v>145</v>
      </c>
      <c r="D128" s="188" t="s">
        <v>147</v>
      </c>
      <c r="E128" s="189" t="s">
        <v>2181</v>
      </c>
      <c r="F128" s="190" t="s">
        <v>2182</v>
      </c>
      <c r="G128" s="191" t="s">
        <v>2173</v>
      </c>
      <c r="H128" s="192">
        <v>1</v>
      </c>
      <c r="I128" s="193"/>
      <c r="J128" s="194">
        <f>ROUND(I128*H128,2)</f>
        <v>0</v>
      </c>
      <c r="K128" s="195"/>
      <c r="L128" s="40"/>
      <c r="M128" s="196" t="s">
        <v>1</v>
      </c>
      <c r="N128" s="197" t="s">
        <v>43</v>
      </c>
      <c r="O128" s="72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0" t="s">
        <v>151</v>
      </c>
      <c r="AT128" s="200" t="s">
        <v>147</v>
      </c>
      <c r="AU128" s="200" t="s">
        <v>88</v>
      </c>
      <c r="AY128" s="18" t="s">
        <v>144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8" t="s">
        <v>86</v>
      </c>
      <c r="BK128" s="201">
        <f>ROUND(I128*H128,2)</f>
        <v>0</v>
      </c>
      <c r="BL128" s="18" t="s">
        <v>151</v>
      </c>
      <c r="BM128" s="200" t="s">
        <v>2183</v>
      </c>
    </row>
    <row r="129" spans="1:65" s="2" customFormat="1" ht="48.75">
      <c r="A129" s="35"/>
      <c r="B129" s="36"/>
      <c r="C129" s="37"/>
      <c r="D129" s="204" t="s">
        <v>159</v>
      </c>
      <c r="E129" s="37"/>
      <c r="F129" s="214" t="s">
        <v>2184</v>
      </c>
      <c r="G129" s="37"/>
      <c r="H129" s="37"/>
      <c r="I129" s="215"/>
      <c r="J129" s="37"/>
      <c r="K129" s="37"/>
      <c r="L129" s="40"/>
      <c r="M129" s="216"/>
      <c r="N129" s="217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159</v>
      </c>
      <c r="AU129" s="18" t="s">
        <v>88</v>
      </c>
    </row>
    <row r="130" spans="1:65" s="12" customFormat="1" ht="22.9" customHeight="1">
      <c r="B130" s="172"/>
      <c r="C130" s="173"/>
      <c r="D130" s="174" t="s">
        <v>77</v>
      </c>
      <c r="E130" s="186" t="s">
        <v>2185</v>
      </c>
      <c r="F130" s="186" t="s">
        <v>2186</v>
      </c>
      <c r="G130" s="173"/>
      <c r="H130" s="173"/>
      <c r="I130" s="176"/>
      <c r="J130" s="187">
        <f>BK130</f>
        <v>0</v>
      </c>
      <c r="K130" s="173"/>
      <c r="L130" s="178"/>
      <c r="M130" s="179"/>
      <c r="N130" s="180"/>
      <c r="O130" s="180"/>
      <c r="P130" s="181">
        <f>P131</f>
        <v>0</v>
      </c>
      <c r="Q130" s="180"/>
      <c r="R130" s="181">
        <f>R131</f>
        <v>0</v>
      </c>
      <c r="S130" s="180"/>
      <c r="T130" s="182">
        <f>T131</f>
        <v>0</v>
      </c>
      <c r="AR130" s="183" t="s">
        <v>163</v>
      </c>
      <c r="AT130" s="184" t="s">
        <v>77</v>
      </c>
      <c r="AU130" s="184" t="s">
        <v>86</v>
      </c>
      <c r="AY130" s="183" t="s">
        <v>144</v>
      </c>
      <c r="BK130" s="185">
        <f>BK131</f>
        <v>0</v>
      </c>
    </row>
    <row r="131" spans="1:65" s="2" customFormat="1" ht="14.45" customHeight="1">
      <c r="A131" s="35"/>
      <c r="B131" s="36"/>
      <c r="C131" s="188" t="s">
        <v>151</v>
      </c>
      <c r="D131" s="188" t="s">
        <v>147</v>
      </c>
      <c r="E131" s="189" t="s">
        <v>2187</v>
      </c>
      <c r="F131" s="190" t="s">
        <v>2188</v>
      </c>
      <c r="G131" s="191" t="s">
        <v>2173</v>
      </c>
      <c r="H131" s="192">
        <v>1</v>
      </c>
      <c r="I131" s="193"/>
      <c r="J131" s="194">
        <f>ROUND(I131*H131,2)</f>
        <v>0</v>
      </c>
      <c r="K131" s="195"/>
      <c r="L131" s="40"/>
      <c r="M131" s="196" t="s">
        <v>1</v>
      </c>
      <c r="N131" s="197" t="s">
        <v>43</v>
      </c>
      <c r="O131" s="72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0" t="s">
        <v>151</v>
      </c>
      <c r="AT131" s="200" t="s">
        <v>147</v>
      </c>
      <c r="AU131" s="200" t="s">
        <v>88</v>
      </c>
      <c r="AY131" s="18" t="s">
        <v>144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8" t="s">
        <v>86</v>
      </c>
      <c r="BK131" s="201">
        <f>ROUND(I131*H131,2)</f>
        <v>0</v>
      </c>
      <c r="BL131" s="18" t="s">
        <v>151</v>
      </c>
      <c r="BM131" s="200" t="s">
        <v>2189</v>
      </c>
    </row>
    <row r="132" spans="1:65" s="12" customFormat="1" ht="22.9" customHeight="1">
      <c r="B132" s="172"/>
      <c r="C132" s="173"/>
      <c r="D132" s="174" t="s">
        <v>77</v>
      </c>
      <c r="E132" s="186" t="s">
        <v>2190</v>
      </c>
      <c r="F132" s="186" t="s">
        <v>1897</v>
      </c>
      <c r="G132" s="173"/>
      <c r="H132" s="173"/>
      <c r="I132" s="176"/>
      <c r="J132" s="187">
        <f>BK132</f>
        <v>0</v>
      </c>
      <c r="K132" s="173"/>
      <c r="L132" s="178"/>
      <c r="M132" s="179"/>
      <c r="N132" s="180"/>
      <c r="O132" s="180"/>
      <c r="P132" s="181">
        <f>SUM(P133:P134)</f>
        <v>0</v>
      </c>
      <c r="Q132" s="180"/>
      <c r="R132" s="181">
        <f>SUM(R133:R134)</f>
        <v>0</v>
      </c>
      <c r="S132" s="180"/>
      <c r="T132" s="182">
        <f>SUM(T133:T134)</f>
        <v>0</v>
      </c>
      <c r="AR132" s="183" t="s">
        <v>163</v>
      </c>
      <c r="AT132" s="184" t="s">
        <v>77</v>
      </c>
      <c r="AU132" s="184" t="s">
        <v>86</v>
      </c>
      <c r="AY132" s="183" t="s">
        <v>144</v>
      </c>
      <c r="BK132" s="185">
        <f>SUM(BK133:BK134)</f>
        <v>0</v>
      </c>
    </row>
    <row r="133" spans="1:65" s="2" customFormat="1" ht="37.9" customHeight="1">
      <c r="A133" s="35"/>
      <c r="B133" s="36"/>
      <c r="C133" s="188" t="s">
        <v>163</v>
      </c>
      <c r="D133" s="188" t="s">
        <v>147</v>
      </c>
      <c r="E133" s="189" t="s">
        <v>2191</v>
      </c>
      <c r="F133" s="190" t="s">
        <v>2192</v>
      </c>
      <c r="G133" s="191" t="s">
        <v>2173</v>
      </c>
      <c r="H133" s="192">
        <v>1</v>
      </c>
      <c r="I133" s="193"/>
      <c r="J133" s="194">
        <f>ROUND(I133*H133,2)</f>
        <v>0</v>
      </c>
      <c r="K133" s="195"/>
      <c r="L133" s="40"/>
      <c r="M133" s="196" t="s">
        <v>1</v>
      </c>
      <c r="N133" s="197" t="s">
        <v>43</v>
      </c>
      <c r="O133" s="72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0" t="s">
        <v>2153</v>
      </c>
      <c r="AT133" s="200" t="s">
        <v>147</v>
      </c>
      <c r="AU133" s="200" t="s">
        <v>88</v>
      </c>
      <c r="AY133" s="18" t="s">
        <v>144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8" t="s">
        <v>86</v>
      </c>
      <c r="BK133" s="201">
        <f>ROUND(I133*H133,2)</f>
        <v>0</v>
      </c>
      <c r="BL133" s="18" t="s">
        <v>2153</v>
      </c>
      <c r="BM133" s="200" t="s">
        <v>2193</v>
      </c>
    </row>
    <row r="134" spans="1:65" s="2" customFormat="1" ht="24.2" customHeight="1">
      <c r="A134" s="35"/>
      <c r="B134" s="36"/>
      <c r="C134" s="188" t="s">
        <v>187</v>
      </c>
      <c r="D134" s="188" t="s">
        <v>147</v>
      </c>
      <c r="E134" s="189" t="s">
        <v>2194</v>
      </c>
      <c r="F134" s="190" t="s">
        <v>2195</v>
      </c>
      <c r="G134" s="191" t="s">
        <v>2173</v>
      </c>
      <c r="H134" s="192">
        <v>1</v>
      </c>
      <c r="I134" s="193"/>
      <c r="J134" s="194">
        <f>ROUND(I134*H134,2)</f>
        <v>0</v>
      </c>
      <c r="K134" s="195"/>
      <c r="L134" s="40"/>
      <c r="M134" s="266" t="s">
        <v>1</v>
      </c>
      <c r="N134" s="267" t="s">
        <v>43</v>
      </c>
      <c r="O134" s="264"/>
      <c r="P134" s="268">
        <f>O134*H134</f>
        <v>0</v>
      </c>
      <c r="Q134" s="268">
        <v>0</v>
      </c>
      <c r="R134" s="268">
        <f>Q134*H134</f>
        <v>0</v>
      </c>
      <c r="S134" s="268">
        <v>0</v>
      </c>
      <c r="T134" s="26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0" t="s">
        <v>2153</v>
      </c>
      <c r="AT134" s="200" t="s">
        <v>147</v>
      </c>
      <c r="AU134" s="200" t="s">
        <v>88</v>
      </c>
      <c r="AY134" s="18" t="s">
        <v>144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8" t="s">
        <v>86</v>
      </c>
      <c r="BK134" s="201">
        <f>ROUND(I134*H134,2)</f>
        <v>0</v>
      </c>
      <c r="BL134" s="18" t="s">
        <v>2153</v>
      </c>
      <c r="BM134" s="200" t="s">
        <v>2196</v>
      </c>
    </row>
    <row r="135" spans="1:65" s="2" customFormat="1" ht="6.95" customHeight="1">
      <c r="A135" s="35"/>
      <c r="B135" s="55"/>
      <c r="C135" s="56"/>
      <c r="D135" s="56"/>
      <c r="E135" s="56"/>
      <c r="F135" s="56"/>
      <c r="G135" s="56"/>
      <c r="H135" s="56"/>
      <c r="I135" s="56"/>
      <c r="J135" s="56"/>
      <c r="K135" s="56"/>
      <c r="L135" s="40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algorithmName="SHA-512" hashValue="gNPKzeqD+s9i+laXlEZZ2EWGb+q/UTGaCu/2HZ7tDlz5gPoxF4lGwjg5crT2YK97JvXE1U9KMus/MKBISs+VUQ==" saltValue="qWLFJ5mRQIeL6M4X3JiWLrJJWkhJOKSomOnCL5mfgGCRTpPYR2tVc/scuQc/6OvnZrdV7B/nzB6OSvRGXRJ9Tg==" spinCount="100000" sheet="1" objects="1" scenarios="1" formatColumns="0" formatRows="0" autoFilter="0"/>
  <autoFilter ref="C120:K13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SO.01 - Oprava vnějšího p...</vt:lpstr>
      <vt:lpstr>SO.02 - Oprava střechy</vt:lpstr>
      <vt:lpstr>SO.03 - Oprava dopravní k...</vt:lpstr>
      <vt:lpstr>SO.04 - Oprava elektroins...</vt:lpstr>
      <vt:lpstr>SO.05 - Oprava zpevněných...</vt:lpstr>
      <vt:lpstr>SO.06 - VRN</vt:lpstr>
      <vt:lpstr>'Rekapitulace stavby'!Názvy_tisku</vt:lpstr>
      <vt:lpstr>'SO.01 - Oprava vnějšího p...'!Názvy_tisku</vt:lpstr>
      <vt:lpstr>'SO.02 - Oprava střechy'!Názvy_tisku</vt:lpstr>
      <vt:lpstr>'SO.03 - Oprava dopravní k...'!Názvy_tisku</vt:lpstr>
      <vt:lpstr>'SO.04 - Oprava elektroins...'!Názvy_tisku</vt:lpstr>
      <vt:lpstr>'SO.05 - Oprava zpevněných...'!Názvy_tisku</vt:lpstr>
      <vt:lpstr>'SO.06 - VRN'!Názvy_tisku</vt:lpstr>
      <vt:lpstr>'Rekapitulace stavby'!Oblast_tisku</vt:lpstr>
      <vt:lpstr>'SO.01 - Oprava vnějšího p...'!Oblast_tisku</vt:lpstr>
      <vt:lpstr>'SO.02 - Oprava střechy'!Oblast_tisku</vt:lpstr>
      <vt:lpstr>'SO.03 - Oprava dopravní k...'!Oblast_tisku</vt:lpstr>
      <vt:lpstr>'SO.04 - Oprava elektroins...'!Oblast_tisku</vt:lpstr>
      <vt:lpstr>'SO.05 - Oprava zpevněných...'!Oblast_tisku</vt:lpstr>
      <vt:lpstr>'SO.06 -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Lukáš</dc:creator>
  <cp:lastModifiedBy>Malý Lukáš</cp:lastModifiedBy>
  <cp:lastPrinted>2020-10-26T10:57:12Z</cp:lastPrinted>
  <dcterms:created xsi:type="dcterms:W3CDTF">2020-10-26T10:56:46Z</dcterms:created>
  <dcterms:modified xsi:type="dcterms:W3CDTF">2020-10-26T11:05:04Z</dcterms:modified>
</cp:coreProperties>
</file>